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105" windowHeight="13305" activeTab="0"/>
  </bookViews>
  <sheets>
    <sheet name="Popisi" sheetId="1" r:id="rId1"/>
    <sheet name="Rekapitulacija" sheetId="2" r:id="rId2"/>
  </sheets>
  <definedNames>
    <definedName name="_xlnm.Print_Area" localSheetId="0">'Popisi'!$A$1:$F$266</definedName>
    <definedName name="pr01">'Popisi'!$F$4</definedName>
    <definedName name="pr02">'Popisi'!$F$29</definedName>
    <definedName name="pr03">'Popisi'!$F$102</definedName>
    <definedName name="pr04">'Popisi'!$F$117</definedName>
    <definedName name="pr05">'Popisi'!$F$197</definedName>
    <definedName name="pr06">'Popisi'!#REF!</definedName>
    <definedName name="pr08">'Popisi'!$F$243</definedName>
    <definedName name="pr09">'Popisi'!$F$259</definedName>
    <definedName name="pr10">'Popisi'!#REF!</definedName>
    <definedName name="pr11">'Popisi'!#REF!</definedName>
    <definedName name="pr12">'Popisi'!#REF!</definedName>
    <definedName name="sk_gradbena">'Popisi'!$F$241</definedName>
    <definedName name="SK_HORTIKULTURA">'Popisi'!#REF!</definedName>
    <definedName name="sk_odvodnjavanje">'Popisi'!$F$195</definedName>
    <definedName name="sk_oprem">'Popisi'!#REF!</definedName>
    <definedName name="SK_PLESKARSKA">'Popisi'!#REF!</definedName>
    <definedName name="SK_PRIPRAVA">'Popisi'!$F$28</definedName>
    <definedName name="sk_razno">'Popisi'!$F$265</definedName>
    <definedName name="sk_tuje">'Popisi'!$F$256</definedName>
    <definedName name="SK_VJEKLU">'Popisi'!#REF!</definedName>
    <definedName name="sk_VOZIŠČNE">'Popisi'!$F$114</definedName>
    <definedName name="SK_ZEMELJSKA">'Popisi'!$F$100</definedName>
  </definedNames>
  <calcPr fullCalcOnLoad="1"/>
</workbook>
</file>

<file path=xl/sharedStrings.xml><?xml version="1.0" encoding="utf-8"?>
<sst xmlns="http://schemas.openxmlformats.org/spreadsheetml/2006/main" count="240" uniqueCount="197">
  <si>
    <t>PRIPRAVLJALNA DELA</t>
  </si>
  <si>
    <t>PRIPRAVLJALNA DELA SKUPAJ:</t>
  </si>
  <si>
    <t>kom</t>
  </si>
  <si>
    <t>ODVODNJAVANJE</t>
  </si>
  <si>
    <t>ODVODNJAVANJE SKUPAJ:</t>
  </si>
  <si>
    <t>RAZNO</t>
  </si>
  <si>
    <t>RAZNO SKUPAJ:</t>
  </si>
  <si>
    <t>01. PRIPRAVLJALNA DELA</t>
  </si>
  <si>
    <t>02. ZEMELJSKA DELA</t>
  </si>
  <si>
    <t xml:space="preserve">SKUPAJ </t>
  </si>
  <si>
    <t>kom. popust</t>
  </si>
  <si>
    <t>SKUPAJ</t>
  </si>
  <si>
    <t>1.</t>
  </si>
  <si>
    <t>ocena</t>
  </si>
  <si>
    <t>ZEMELJSKA DELA IN TEMELJENJE</t>
  </si>
  <si>
    <t>2.</t>
  </si>
  <si>
    <t>3.</t>
  </si>
  <si>
    <t>VOZIŠČNE KONSTRUKCIJE</t>
  </si>
  <si>
    <t>03. VOZIŠČNE KONSTRUKCIJE</t>
  </si>
  <si>
    <t>VOZIŠČNE KONSTRUKCIJE SKUPAJ:</t>
  </si>
  <si>
    <t>4.</t>
  </si>
  <si>
    <t>04. ODVODNJAVANJE</t>
  </si>
  <si>
    <t>5.</t>
  </si>
  <si>
    <t>GRADBENA IN OBRTNIŠKA DELA</t>
  </si>
  <si>
    <t>05. GRADBENA IN OBRTNIŠKA DELA</t>
  </si>
  <si>
    <t>7.</t>
  </si>
  <si>
    <t>TUJE STORITVE</t>
  </si>
  <si>
    <t>07. TUJE STORITVE</t>
  </si>
  <si>
    <t>TUJE STORITVE SKUPAJ:</t>
  </si>
  <si>
    <t>9.</t>
  </si>
  <si>
    <t>09. RAZNO</t>
  </si>
  <si>
    <t>ZEMELJSKA DELA IN TEMELJENJE SKUPAJ:</t>
  </si>
  <si>
    <t>REKAPITULACIJA</t>
  </si>
  <si>
    <t>11 211</t>
  </si>
  <si>
    <t>7.9.</t>
  </si>
  <si>
    <t>Izdelava projektov</t>
  </si>
  <si>
    <t>91 111</t>
  </si>
  <si>
    <t>1.1</t>
  </si>
  <si>
    <t>Geodetska dela</t>
  </si>
  <si>
    <t>25 111</t>
  </si>
  <si>
    <t>m2</t>
  </si>
  <si>
    <t>m3</t>
  </si>
  <si>
    <t>31 123</t>
  </si>
  <si>
    <r>
      <t>m</t>
    </r>
    <r>
      <rPr>
        <vertAlign val="superscript"/>
        <sz val="10"/>
        <rFont val="Arial CE"/>
        <family val="2"/>
      </rPr>
      <t>3 (raščenih)</t>
    </r>
  </si>
  <si>
    <t>2.4</t>
  </si>
  <si>
    <t>Nasipi, zasipi, klini</t>
  </si>
  <si>
    <t>2.5</t>
  </si>
  <si>
    <t>Brežine in zelenice</t>
  </si>
  <si>
    <t>3.1.1.</t>
  </si>
  <si>
    <t>Nevezane nosilne plasti</t>
  </si>
  <si>
    <r>
      <t>m</t>
    </r>
    <r>
      <rPr>
        <vertAlign val="superscript"/>
        <sz val="10"/>
        <rFont val="Arial CE"/>
        <family val="2"/>
      </rPr>
      <t xml:space="preserve">1  </t>
    </r>
  </si>
  <si>
    <t>1.2</t>
  </si>
  <si>
    <t>Čiščenje terena</t>
  </si>
  <si>
    <t>4.1</t>
  </si>
  <si>
    <t>5.3</t>
  </si>
  <si>
    <t>Dela s cementnim betonom</t>
  </si>
  <si>
    <t>Površinsko odvodnjavanje</t>
  </si>
  <si>
    <t>4.2</t>
  </si>
  <si>
    <t>4.4</t>
  </si>
  <si>
    <t>Jaški</t>
  </si>
  <si>
    <t>4.3</t>
  </si>
  <si>
    <t>5.2</t>
  </si>
  <si>
    <t>Dela z jeklom za ojačitev</t>
  </si>
  <si>
    <t>79 111</t>
  </si>
  <si>
    <t>5.4</t>
  </si>
  <si>
    <t>GRADBENO OBRTNIŠKA DELA SKUPAJ:</t>
  </si>
  <si>
    <t>21 212</t>
  </si>
  <si>
    <t>21 323</t>
  </si>
  <si>
    <r>
      <t>m</t>
    </r>
    <r>
      <rPr>
        <vertAlign val="superscript"/>
        <sz val="10"/>
        <rFont val="Arial CE"/>
        <family val="2"/>
      </rPr>
      <t>3</t>
    </r>
  </si>
  <si>
    <t>2.8</t>
  </si>
  <si>
    <t>Zagatne stene</t>
  </si>
  <si>
    <r>
      <t xml:space="preserve">kom </t>
    </r>
    <r>
      <rPr>
        <vertAlign val="superscript"/>
        <sz val="10"/>
        <rFont val="Arial CE"/>
        <family val="2"/>
      </rPr>
      <t xml:space="preserve"> </t>
    </r>
  </si>
  <si>
    <t>5.1</t>
  </si>
  <si>
    <t>Tesarska dela</t>
  </si>
  <si>
    <t>Zidarska in kamnoseška dela</t>
  </si>
  <si>
    <t>11 311</t>
  </si>
  <si>
    <t>24 113</t>
  </si>
  <si>
    <t>4.5</t>
  </si>
  <si>
    <t>Prepusti</t>
  </si>
  <si>
    <t>24 111</t>
  </si>
  <si>
    <t>3.2.2.</t>
  </si>
  <si>
    <t>Vezane obrabne in zaporne plasti</t>
  </si>
  <si>
    <t>41 163</t>
  </si>
  <si>
    <t>52 222</t>
  </si>
  <si>
    <t>kg</t>
  </si>
  <si>
    <t>53 121</t>
  </si>
  <si>
    <t>7.8.</t>
  </si>
  <si>
    <t>Nadzor</t>
  </si>
  <si>
    <t>ur</t>
  </si>
  <si>
    <t>3.5.2</t>
  </si>
  <si>
    <t>28 115</t>
  </si>
  <si>
    <t>41 188</t>
  </si>
  <si>
    <t>43 164</t>
  </si>
  <si>
    <t>5.8</t>
  </si>
  <si>
    <t>Ključavničarska dela</t>
  </si>
  <si>
    <t>6.4</t>
  </si>
  <si>
    <t>Oprema za zavarovanje prometa</t>
  </si>
  <si>
    <t>OPREMA CESTE SKUPAJ:</t>
  </si>
  <si>
    <t>78 112</t>
  </si>
  <si>
    <t>Zakoličba objekta, geodetska spremljava tekom gradnje in zavarovanje prečnih profilov</t>
  </si>
  <si>
    <t>12 111</t>
  </si>
  <si>
    <r>
      <t>m</t>
    </r>
    <r>
      <rPr>
        <vertAlign val="superscript"/>
        <sz val="10"/>
        <rFont val="Arial CE"/>
        <family val="2"/>
      </rPr>
      <t>2</t>
    </r>
  </si>
  <si>
    <t>25 112</t>
  </si>
  <si>
    <t>Globinska odvodnjavanje-drenaže</t>
  </si>
  <si>
    <t>42 161</t>
  </si>
  <si>
    <r>
      <t>kom</t>
    </r>
    <r>
      <rPr>
        <vertAlign val="superscript"/>
        <sz val="10"/>
        <rFont val="Arial CE"/>
        <family val="2"/>
      </rPr>
      <t xml:space="preserve">  </t>
    </r>
  </si>
  <si>
    <t xml:space="preserve">                       </t>
  </si>
  <si>
    <t>44 133</t>
  </si>
  <si>
    <r>
      <t>m</t>
    </r>
    <r>
      <rPr>
        <vertAlign val="superscript"/>
        <sz val="10"/>
        <rFont val="Arial CE"/>
        <family val="2"/>
      </rPr>
      <t>3 neto</t>
    </r>
  </si>
  <si>
    <t xml:space="preserve">Posejanje trave z avtohtonimi travnatimi mešanicami v območju posega  </t>
  </si>
  <si>
    <t>21 111</t>
  </si>
  <si>
    <t xml:space="preserve"> </t>
  </si>
  <si>
    <t>24 112</t>
  </si>
  <si>
    <t xml:space="preserve">Zasip   brežin z humosom v območju posega </t>
  </si>
  <si>
    <t>Izvedba iztočne glave na prepustu fi 315mm, 80/80/25cm  skupaj s stabilitetnim temeljem    betona C16/20</t>
  </si>
  <si>
    <t xml:space="preserve">
</t>
  </si>
  <si>
    <t>Površinski odkop plodne zemlje (d=20-25cm) in začasno deponiranje, 
ob trasi za ponovno vgradnjo.</t>
  </si>
  <si>
    <t xml:space="preserve">Planiranje in profiliranje površin na  brežinah  v območju posega .
</t>
  </si>
  <si>
    <t>42 166</t>
  </si>
  <si>
    <t>Globinska odvodnjavanja-kanalizacija</t>
  </si>
  <si>
    <t>43 162</t>
  </si>
  <si>
    <t>44 162</t>
  </si>
  <si>
    <r>
      <t>m</t>
    </r>
    <r>
      <rPr>
        <vertAlign val="superscript"/>
        <sz val="10"/>
        <rFont val="Arial CE"/>
        <family val="2"/>
      </rPr>
      <t xml:space="preserve">3   </t>
    </r>
  </si>
  <si>
    <t>54 238</t>
  </si>
  <si>
    <t>54 312</t>
  </si>
  <si>
    <t>Izvedba kamnito betonskih pregrad  iz magmatskih kamenin-tonalit. Razmerje kamen-beton 60%-40%(rege obdelane)Dostava z demperji</t>
  </si>
  <si>
    <t>45 111</t>
  </si>
  <si>
    <t>45 139</t>
  </si>
  <si>
    <t>21 325</t>
  </si>
  <si>
    <t>5.9.9</t>
  </si>
  <si>
    <t>Zaščita jekla s pleskanjem</t>
  </si>
  <si>
    <t>53 244</t>
  </si>
  <si>
    <t>12 114</t>
  </si>
  <si>
    <t>Bankine</t>
  </si>
  <si>
    <r>
      <t>m</t>
    </r>
    <r>
      <rPr>
        <vertAlign val="superscript"/>
        <sz val="10"/>
        <rFont val="Arial CE"/>
        <family val="2"/>
      </rPr>
      <t xml:space="preserve">1   </t>
    </r>
  </si>
  <si>
    <r>
      <t xml:space="preserve">Priprava in ročna vgraditev mešanice ojačanega cementnega betona C 25/30 XF3 , frakcije do fi 16mm ( MB 30 -OMO 100), vgraditev v rege med kamni korita in rege kamnito betonskega zidu. </t>
    </r>
    <r>
      <rPr>
        <b/>
        <sz val="10"/>
        <color indexed="10"/>
        <rFont val="Arial CE"/>
        <family val="0"/>
      </rPr>
      <t>Rege se finalno zapolnijo 5cm pod koto vrha obloge</t>
    </r>
    <r>
      <rPr>
        <sz val="10"/>
        <rFont val="Arial CE"/>
        <family val="0"/>
      </rPr>
      <t xml:space="preserve">
</t>
    </r>
  </si>
  <si>
    <t>območje odvodnje na travniku in dostopna pot 
odsek A   85x5=  425m2
odsek B 220x5=1100m2 
odsek C   70x5=  350m2
odsek D 302x5=1510m2
območje dostopnih poti  =450m2</t>
  </si>
  <si>
    <r>
      <t xml:space="preserve">
</t>
    </r>
    <r>
      <rPr>
        <b/>
        <sz val="10"/>
        <rFont val="Arial CE"/>
        <family val="0"/>
      </rPr>
      <t>odsek B</t>
    </r>
    <r>
      <rPr>
        <sz val="10"/>
        <rFont val="Arial CE"/>
        <family val="0"/>
      </rPr>
      <t xml:space="preserve"> 0,7x1,0x320=224,0m3
</t>
    </r>
    <r>
      <rPr>
        <b/>
        <sz val="10"/>
        <rFont val="Arial CE"/>
        <family val="0"/>
      </rPr>
      <t xml:space="preserve">odsek C </t>
    </r>
    <r>
      <rPr>
        <sz val="10"/>
        <rFont val="Arial CE"/>
        <family val="0"/>
      </rPr>
      <t xml:space="preserve">0,7x1,0x252=176,4m3
</t>
    </r>
    <r>
      <rPr>
        <b/>
        <sz val="10"/>
        <rFont val="Arial CE"/>
        <family val="0"/>
      </rPr>
      <t xml:space="preserve">odsek D </t>
    </r>
    <r>
      <rPr>
        <sz val="10"/>
        <rFont val="Arial CE"/>
        <family val="0"/>
      </rPr>
      <t xml:space="preserve">0,7x1,0x180=126,0m3
</t>
    </r>
  </si>
  <si>
    <t>Izkop zemljine (III-V kat.)za odvodnjo širine do 1,0m in globine od 1,0m-2m ob gozdni cesti , z odmetom 
130x0,8x2,0=208m3</t>
  </si>
  <si>
    <t xml:space="preserve">Zasip cevi z izkopanim materialom in s sprotnim utrjevanjem
višek se odpelje na brežine izza lesenih kašt 
</t>
  </si>
  <si>
    <t>odvodnja  na travniku                  4960m2
brežine na odseku A                     712m2
dostopne poti v območju posega  636m2
profiliranje nad kaštami                 850m2</t>
  </si>
  <si>
    <t xml:space="preserve">
odvodnja 1437,8m3
</t>
  </si>
  <si>
    <t>Dobava in izvedba kamnito betonskega trapeznega korita v območju struge dolvodno,  pri čemer morajo kamni štrleti v dnu 15-20cm izmenično iz ravnine dna.(Uporaba demperjev za dovoz materiala)
poraba materiala:
kamen-tonalit  d=30-40cm 1,8m3/m1 do 2,5m3/m1(povprečno 2,15m3/m1)
beton C 16/20 d=20-30cm 1,2m3/m1 do 1,5m3/m1(povprečno 1,4m3/m1)
armatura Q 283 14kg/m1 do 20kg/m1 (povprečno 17kg/m1)</t>
  </si>
  <si>
    <t>Dobava in vgraditev magmatskega  TD 0/32mm (100% drobljenec) v debelini 20 cm, za utrditev popravilo dostopne ceste z finim planiranjem in valjanjem po končani gradnji)</t>
  </si>
  <si>
    <t>43 163</t>
  </si>
  <si>
    <t>odsek B          78m
odsek C          0m
odsek D          0m</t>
  </si>
  <si>
    <t>Dobava in Izdelava vzdolžne drenaže iz trdih plastičnih cevi DKC fi 150 na podložni plasti betona d=10cm C 12/15 in obsipani z 0,15m3/m1 gramoza 8/16mm</t>
  </si>
  <si>
    <t>Dobava in Izdelava vzdolžne drenaže iz trdih plastičnih cevi DKC fi 110 na podložni plasti betona d=10cm C 12/15 in obsipani z 0,15m3/m1 frakcije 8/16mm</t>
  </si>
  <si>
    <t>Dobava in Izdelava vzdolžne drenaže iz trdih plastičnih cevi DKC fi 250 na podložni plasti betona d=10cm C 12/15 in obsipani z 0,30m3/m1 gramoza 8/16mm</t>
  </si>
  <si>
    <t>Dobava in Izdelava vzdolžne drenaže iz trdih plastičnih cevi DKC fi 315 na podložni plasti betona d=10cm C 12/15 in obsipani z 0,30m3/m1 frakcije 8/16mm</t>
  </si>
  <si>
    <t>odsek B          90m
odsek C          0m
odsek D          0m</t>
  </si>
  <si>
    <t xml:space="preserve">Dobava in Izdelava meteorne odvodnje iz trdih rebrastih plastičnih cevi S8 fi 315 na podložni plasti betona d=10cm C 16/20 in obsipane  z 0,30m3/m1, frakcije 8-16mm </t>
  </si>
  <si>
    <t>Dobava in Izdelava odvodnje  iz trdih plastičnih cevi DN fi 250 na podložni plasti betona d=10cm C 12/15 in obsipani z 0,25m3/m1 gramoza 8/16mm</t>
  </si>
  <si>
    <t>Dobava in Izdelava odvodnje iz trdih plastičnih cevi DN fi 400 na podložni plasti betona d=10cm C 12/15 in obsipani z 0,4m3/m1 gramoza 16/32mm</t>
  </si>
  <si>
    <t>Dobava in vgraditev  kompletnega revizijskega jaška BC fi 80cm, h=5-6m, skupaj z betonskim pokrovom nosilnosti 5ton , jašek se vgradi na beton C 16/20, d=20cm, skupaj z izvedbo navezave odvodnje</t>
  </si>
  <si>
    <t xml:space="preserve">Izvedba  cevnih prepustov DN 80cm l=6m na dostopni cesti in z iztočno vtočno glavo, 120/120/25cm iz betona C16/20 in obbetoniranih z 0,5m3/m1 C16/20 </t>
  </si>
  <si>
    <t>2.9</t>
  </si>
  <si>
    <t>Piloti</t>
  </si>
  <si>
    <t>29 115</t>
  </si>
  <si>
    <t>m</t>
  </si>
  <si>
    <t>Dobava in izvedba-vgraditev  lesenih   hlodov  macesen fi 25-30cm, l = 6-8m (olupljen),  za vzdolžno in prečno povezavo</t>
  </si>
  <si>
    <t xml:space="preserve"> Dobava in izvedba-vgraditev  lesenih   pilotov macesen fi 25-30cm, l = 5-6m (olupljen),  Pri pilotu upoštevati odrez na konico in prireditev glave pilota, da ga "čeljust" nabijala na bagerju-pikhammer objame. </t>
  </si>
  <si>
    <t>Priprava in postavitev rebrastih žic iz visokovrednega naravnega trdnega jekla S 500-B-mreže Q 509  za srednje zahtevno ojačitev</t>
  </si>
  <si>
    <t>Priprava in vgraditev mešanice navadnega cementnega betona C 16/20(MB 20 v prerez do 0,2m3/m2-m.), pod kamnito betonsko pregrado</t>
  </si>
  <si>
    <t>2x 9x(2+0,8)/2)x4,5=113,4m3</t>
  </si>
  <si>
    <t>64 111</t>
  </si>
  <si>
    <t>Dobava in vgraditev , jeklenih navojnih palic s pripadajočimi maticami in podložkami za les po projektu
spoj vertikalnih in horizontalnih  plohov   fi 16mm 360m, 400matic 
 400podložk fi 50mm, d=4mm</t>
  </si>
  <si>
    <t>Geomehanski nadzor</t>
  </si>
  <si>
    <t>Vgrajevanje kamnitega materiala fi 30-90mm izza lesenih kašt in  nad drenažami, dostava z  demperjem goseničar do 200m</t>
  </si>
  <si>
    <t xml:space="preserve">Dobava in vgraditev tirnic SŽ l=6m (300kg po kom ), za dostopno pot </t>
  </si>
  <si>
    <t>24 114</t>
  </si>
  <si>
    <t xml:space="preserve">Nasip spodnjega ustroja za dograditev ceste z magmatskim lomljencem 30-90mm  v d=20cm proti kmetiji in utrjevanje na 97% Proctorjeve gostote za dograditev dostopnih poti </t>
  </si>
  <si>
    <t xml:space="preserve">Nasip spodnjega ustroja za dograditev poti z magmatskim lomljencem 150-300mm  v d=30cm za izvedbo in vzdrževanje pregrad in utrjevanje na 97% Proctorjeve gostote za dograditev dostopnih poti </t>
  </si>
  <si>
    <t>Izvedba založitve s skalami v suho z kamnitim lomljencem preseka 200-500kg, d=40-50cm, 
-založitev vznožja  kašte              2x(15x10)/2x0,5= 150m3 
.založitev bokov kanalet, predvsem na poglobitvah nivelete 166m3</t>
  </si>
  <si>
    <t xml:space="preserve">
območje od travnika v jarek proti hišam 572x4=2160m2
</t>
  </si>
  <si>
    <t xml:space="preserve">Izkop zemljine (III-V kat.)za odvodnjo kanalet širine do 0,8m in globine do1,0m , z odmetom, upoštevaj pred izkop planiranje širine 3m za transportno pot za dostavo materiala, planiranje po vgradnji kanalet
</t>
  </si>
  <si>
    <t>530x3,5x0,2=371m3</t>
  </si>
  <si>
    <r>
      <t xml:space="preserve">Dobava in kompletna vgraditev betonskaga  jaška fi 60cm z peskolovom, globina jaška  h=3,0m, vgrajenega na plast betona C 16/20 z betonskim pokrovom  fi  60cm nosilnosti 5 ton,skupaj z izvedbo navezave odvodnje </t>
    </r>
    <r>
      <rPr>
        <sz val="10"/>
        <color indexed="10"/>
        <rFont val="Arial CE"/>
        <family val="0"/>
      </rPr>
      <t>Vtočna stran cevi ne obetonira, iztoča stran zatesni v celoti</t>
    </r>
  </si>
  <si>
    <r>
      <t>Dobava in kompletna vgraditev betonskaga  jaška fi 60cm z peskolovom, globina jaška  h=4-5m, vgrajenega na plast betona C 16/20 z betonskim pokrovom  fi  60cm nosilnosti 5 ton,skupaj z izvedbo navezave odvodnjeVtočna stran cevi ne obetonira, iztoča stran zatesni v celoti.</t>
    </r>
    <r>
      <rPr>
        <sz val="10"/>
        <color indexed="10"/>
        <rFont val="Arial CE"/>
        <family val="0"/>
      </rPr>
      <t>Vtočna stran cevi ne obetonira, iztoča stran zatesni v celoti</t>
    </r>
  </si>
  <si>
    <r>
      <t xml:space="preserve">Dobava in vgraditev  kompletnega revizijskega jaška BC fi 80cm, h=4m, skupaj z betonskim pokrovom nosilnosti 5ton , jašek se vgradi na beton C 16/20, d=20cm, skupaj z izvedbo navezave odvodnje. </t>
    </r>
    <r>
      <rPr>
        <sz val="10"/>
        <color indexed="10"/>
        <rFont val="Arial CE"/>
        <family val="0"/>
      </rPr>
      <t>Vtočna stran cevi ne obetonira, iztoča stran zatesni v celoti.</t>
    </r>
  </si>
  <si>
    <t>odsek B          118m
odsek C          0m
odsek D          38m</t>
  </si>
  <si>
    <t>Dobava in Izdelava vzdolžne drenaže iz trdih plastičnih cevi DKC fi 200 na podložni plasti betona d=10cm C 12/15 in obsipani z 0,30m3/m1 frakcije 8/16mm</t>
  </si>
  <si>
    <t>odsek B          130m
odsek C          72m
odsek D          0m</t>
  </si>
  <si>
    <t>Priprava gradbišča in odstranitev(kontejner, elektrika,orodje itd)</t>
  </si>
  <si>
    <r>
      <t xml:space="preserve">
</t>
    </r>
    <r>
      <rPr>
        <b/>
        <sz val="10"/>
        <rFont val="Arial CE"/>
        <family val="0"/>
      </rPr>
      <t xml:space="preserve">odsek A </t>
    </r>
    <r>
      <rPr>
        <sz val="10"/>
        <rFont val="Arial CE"/>
        <family val="0"/>
      </rPr>
      <t xml:space="preserve">
105 x 3,5m3/m1=367,5m3
</t>
    </r>
    <r>
      <rPr>
        <b/>
        <sz val="10"/>
        <rFont val="Arial CE"/>
        <family val="0"/>
      </rPr>
      <t>odsek B in B* po travniku</t>
    </r>
    <r>
      <rPr>
        <sz val="10"/>
        <rFont val="Arial CE"/>
        <family val="0"/>
      </rPr>
      <t xml:space="preserve">
 354x(2,5+3,5)/2x1,5=1593m3
drenaža ob poljski poti
130 x2x1,2= 312m3
kamnito-betonske pregrada na razcepu 
2x(8x2,5x1.5)=</t>
    </r>
    <r>
      <rPr>
        <strike/>
        <sz val="10"/>
        <rFont val="Arial CE"/>
        <family val="0"/>
      </rPr>
      <t>60,0</t>
    </r>
    <r>
      <rPr>
        <sz val="10"/>
        <rFont val="Arial CE"/>
        <family val="0"/>
      </rPr>
      <t xml:space="preserve">m3
lesena kašta,
25x2x2,5=125m3
</t>
    </r>
    <r>
      <rPr>
        <b/>
        <sz val="10"/>
        <rFont val="Arial CE"/>
        <family val="0"/>
      </rPr>
      <t>odsek C drenaža po travniku</t>
    </r>
    <r>
      <rPr>
        <sz val="10"/>
        <rFont val="Arial CE"/>
        <family val="0"/>
      </rPr>
      <t xml:space="preserve">
72x1,3x2,5=234m3
lesena kašta,
25x2x2,5=125m3
</t>
    </r>
    <r>
      <rPr>
        <b/>
        <sz val="10"/>
        <rFont val="Arial CE"/>
        <family val="0"/>
      </rPr>
      <t>odsek D drenaža po travniku pod kmetijo</t>
    </r>
    <r>
      <rPr>
        <sz val="10"/>
        <rFont val="Arial CE"/>
        <family val="0"/>
      </rPr>
      <t xml:space="preserve">
145x1,3x2,5=471m3
</t>
    </r>
  </si>
  <si>
    <t xml:space="preserve">drenaže na travniku 806x1m3/m1=806m3
drenaža ob poljski poti  130mx2,5m3/m1=325m3
drenaža pod  kanaletami    752x0,30m3/m1=225,6m3
filter za kaštama 46 x2=92m3
dostopna pot za izgradnjo pregrad 180x3,5x0,2=126m3
zasip ob jaških do površine terena  18x2,4m3/m1=43,2m3 
                            </t>
  </si>
  <si>
    <t>odsek B         72
odsek C          0
odsek D        38m
dostopna pot do kmetije 325</t>
  </si>
  <si>
    <t>Posek in odstranitev dreves z debli do 30cm skupaj z odstranitvijo panjev in  vej na deponijo</t>
  </si>
  <si>
    <t>Posek in odstranitev  grmičevja z debli do 15cm v območju odvodnje v dolino do potoka z odstranitvijo  na deponijo</t>
  </si>
  <si>
    <t>Dobava in vgraditev  hudourniških kanalet, v hudourniški grapi, na 10cm plast lomljenca 8-16mm .</t>
  </si>
  <si>
    <t>Široki izkop  zemljine (III-Vkat) za izvedbo odvodnje-drenaž, temelj kamnito betonski pregrad in  lesenih kašt  z 30% odvozom do 1km, za izkop delno potreben bager pajek in razpiralni opaž. Material se zavozi v zasip kašt</t>
  </si>
  <si>
    <t xml:space="preserve">Razna manjša in nepredvidena dela 10% vrednosti ostalih postavk(sanacija uporabljenih poti ob kmetiji, poglobitev drenaž za odvodnjo, dodatne drenaže in  geodetski posnetek po končani gradnji obračun- po dejanskih izmerah), </t>
  </si>
  <si>
    <t xml:space="preserve">Izdelava PID-a, geodetski posnetekek po končani gradnji in navodila za vzdrževanje </t>
  </si>
  <si>
    <t xml:space="preserve">     T.2.2 Predračun in rekapitulacija za PZI sanacije plazu  nad naseljem ob javorniškem potoku,  proti kmetiji Matvoz, pri vseh postavkah je potrebno upoštevati dobavo potrebnega materiala in vgradnjo.
              </t>
  </si>
  <si>
    <t>Cena/enoto</t>
  </si>
  <si>
    <t>Znesek</t>
  </si>
  <si>
    <t>22% DDV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</si>
</sst>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&quot;SIT&quot;"/>
    <numFmt numFmtId="173" formatCode="0.0"/>
    <numFmt numFmtId="174" formatCode="#,#00"/>
    <numFmt numFmtId="175" formatCode="#.##0.00\ &quot;SIT&quot;"/>
    <numFmt numFmtId="176" formatCode="[$€-2]\ #,##0.00"/>
    <numFmt numFmtId="177" formatCode="[$€-2]\ #,##0.00;[Red]\-[$€-2]\ #,##0.00"/>
    <numFmt numFmtId="178" formatCode="#,##0.00\ [$€-1]"/>
  </numFmts>
  <fonts count="47">
    <font>
      <sz val="10"/>
      <name val="Arial CE"/>
      <family val="0"/>
    </font>
    <font>
      <b/>
      <sz val="10"/>
      <name val="Arial CE"/>
      <family val="2"/>
    </font>
    <font>
      <vertAlign val="superscript"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u val="single"/>
      <sz val="10"/>
      <name val="Arial CE"/>
      <family val="2"/>
    </font>
    <font>
      <b/>
      <sz val="10"/>
      <color indexed="12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trike/>
      <sz val="10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40">
    <xf numFmtId="0" fontId="0" fillId="0" borderId="0" xfId="0" applyAlignment="1">
      <alignment/>
    </xf>
    <xf numFmtId="176" fontId="0" fillId="0" borderId="0" xfId="0" applyNumberFormat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vertical="top"/>
      <protection locked="0"/>
    </xf>
    <xf numFmtId="178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76" fontId="4" fillId="0" borderId="0" xfId="0" applyNumberFormat="1" applyFont="1" applyAlignment="1" applyProtection="1">
      <alignment horizontal="center"/>
      <protection/>
    </xf>
    <xf numFmtId="49" fontId="1" fillId="33" borderId="0" xfId="0" applyNumberFormat="1" applyFont="1" applyFill="1" applyAlignment="1" applyProtection="1">
      <alignment horizontal="right" vertical="top"/>
      <protection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 wrapText="1"/>
      <protection/>
    </xf>
    <xf numFmtId="0" fontId="0" fillId="33" borderId="0" xfId="0" applyFill="1" applyAlignment="1" applyProtection="1">
      <alignment wrapText="1"/>
      <protection/>
    </xf>
    <xf numFmtId="176" fontId="0" fillId="33" borderId="0" xfId="0" applyNumberFormat="1" applyFill="1" applyAlignment="1" applyProtection="1">
      <alignment horizontal="center"/>
      <protection/>
    </xf>
    <xf numFmtId="176" fontId="1" fillId="33" borderId="0" xfId="0" applyNumberFormat="1" applyFont="1" applyFill="1" applyAlignment="1" applyProtection="1">
      <alignment horizontal="center"/>
      <protection/>
    </xf>
    <xf numFmtId="172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7" fillId="0" borderId="0" xfId="0" applyNumberFormat="1" applyFont="1" applyAlignment="1" applyProtection="1">
      <alignment horizontal="right" vertical="top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176" fontId="1" fillId="0" borderId="0" xfId="0" applyNumberFormat="1" applyFon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49" fontId="1" fillId="0" borderId="0" xfId="0" applyNumberFormat="1" applyFont="1" applyFill="1" applyAlignment="1" applyProtection="1">
      <alignment horizontal="right" vertical="top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176" fontId="0" fillId="0" borderId="0" xfId="0" applyNumberFormat="1" applyFill="1" applyAlignment="1" applyProtection="1">
      <alignment/>
      <protection/>
    </xf>
    <xf numFmtId="176" fontId="1" fillId="0" borderId="0" xfId="0" applyNumberFormat="1" applyFont="1" applyFill="1" applyAlignment="1" applyProtection="1">
      <alignment/>
      <protection/>
    </xf>
    <xf numFmtId="172" fontId="1" fillId="0" borderId="0" xfId="0" applyNumberFormat="1" applyFont="1" applyAlignment="1" applyProtection="1">
      <alignment/>
      <protection/>
    </xf>
    <xf numFmtId="173" fontId="8" fillId="0" borderId="0" xfId="0" applyNumberFormat="1" applyFont="1" applyAlignment="1" applyProtection="1">
      <alignment horizontal="right" vertical="top"/>
      <protection/>
    </xf>
    <xf numFmtId="0" fontId="0" fillId="0" borderId="0" xfId="0" applyAlignment="1" applyProtection="1">
      <alignment horizontal="justify" vertical="top" wrapText="1"/>
      <protection/>
    </xf>
    <xf numFmtId="176" fontId="1" fillId="0" borderId="0" xfId="0" applyNumberFormat="1" applyFont="1" applyAlignment="1" applyProtection="1">
      <alignment horizontal="left" vertical="top" wrapText="1"/>
      <protection/>
    </xf>
    <xf numFmtId="49" fontId="8" fillId="0" borderId="0" xfId="0" applyNumberFormat="1" applyFont="1" applyAlignment="1" applyProtection="1">
      <alignment horizontal="right" vertical="top"/>
      <protection/>
    </xf>
    <xf numFmtId="0" fontId="0" fillId="0" borderId="0" xfId="0" applyAlignment="1" applyProtection="1">
      <alignment horizontal="left" wrapText="1"/>
      <protection/>
    </xf>
    <xf numFmtId="2" fontId="0" fillId="0" borderId="0" xfId="0" applyNumberFormat="1" applyAlignment="1" applyProtection="1">
      <alignment horizontal="left" wrapText="1" indent="15"/>
      <protection/>
    </xf>
    <xf numFmtId="176" fontId="1" fillId="0" borderId="0" xfId="0" applyNumberFormat="1" applyFont="1" applyAlignment="1" applyProtection="1">
      <alignment horizontal="justify" vertical="top" wrapText="1"/>
      <protection/>
    </xf>
    <xf numFmtId="178" fontId="0" fillId="0" borderId="0" xfId="0" applyNumberFormat="1" applyFill="1" applyAlignment="1" applyProtection="1">
      <alignment/>
      <protection/>
    </xf>
    <xf numFmtId="178" fontId="1" fillId="0" borderId="0" xfId="0" applyNumberFormat="1" applyFont="1" applyFill="1" applyAlignment="1" applyProtection="1">
      <alignment/>
      <protection/>
    </xf>
    <xf numFmtId="178" fontId="1" fillId="0" borderId="0" xfId="0" applyNumberFormat="1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178" fontId="0" fillId="0" borderId="0" xfId="0" applyNumberFormat="1" applyAlignment="1" applyProtection="1">
      <alignment horizontal="justify" vertical="top" wrapText="1"/>
      <protection/>
    </xf>
    <xf numFmtId="178" fontId="0" fillId="0" borderId="0" xfId="0" applyNumberFormat="1" applyAlignment="1" applyProtection="1">
      <alignment/>
      <protection/>
    </xf>
    <xf numFmtId="178" fontId="6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49" fontId="8" fillId="0" borderId="0" xfId="0" applyNumberFormat="1" applyFont="1" applyBorder="1" applyAlignment="1" applyProtection="1">
      <alignment horizontal="right" vertical="top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2" fontId="0" fillId="0" borderId="0" xfId="0" applyNumberFormat="1" applyBorder="1" applyAlignment="1" applyProtection="1">
      <alignment wrapText="1"/>
      <protection/>
    </xf>
    <xf numFmtId="176" fontId="0" fillId="0" borderId="0" xfId="0" applyNumberFormat="1" applyBorder="1" applyAlignment="1" applyProtection="1">
      <alignment/>
      <protection/>
    </xf>
    <xf numFmtId="176" fontId="1" fillId="0" borderId="0" xfId="0" applyNumberFormat="1" applyFont="1" applyBorder="1" applyAlignment="1" applyProtection="1">
      <alignment/>
      <protection/>
    </xf>
    <xf numFmtId="49" fontId="8" fillId="0" borderId="11" xfId="0" applyNumberFormat="1" applyFont="1" applyBorder="1" applyAlignment="1" applyProtection="1">
      <alignment horizontal="right" vertical="top"/>
      <protection/>
    </xf>
    <xf numFmtId="0" fontId="0" fillId="0" borderId="11" xfId="0" applyBorder="1" applyAlignment="1" applyProtection="1">
      <alignment/>
      <protection/>
    </xf>
    <xf numFmtId="176" fontId="0" fillId="0" borderId="11" xfId="0" applyNumberFormat="1" applyBorder="1" applyAlignment="1" applyProtection="1">
      <alignment/>
      <protection/>
    </xf>
    <xf numFmtId="176" fontId="6" fillId="0" borderId="11" xfId="0" applyNumberFormat="1" applyFont="1" applyBorder="1" applyAlignment="1" applyProtection="1">
      <alignment/>
      <protection/>
    </xf>
    <xf numFmtId="176" fontId="0" fillId="33" borderId="0" xfId="0" applyNumberFormat="1" applyFill="1" applyAlignment="1" applyProtection="1">
      <alignment/>
      <protection/>
    </xf>
    <xf numFmtId="176" fontId="1" fillId="33" borderId="0" xfId="0" applyNumberFormat="1" applyFont="1" applyFill="1" applyAlignment="1" applyProtection="1">
      <alignment/>
      <protection/>
    </xf>
    <xf numFmtId="172" fontId="1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172" fontId="0" fillId="0" borderId="0" xfId="0" applyNumberFormat="1" applyAlignment="1" applyProtection="1">
      <alignment vertical="top" wrapText="1"/>
      <protection/>
    </xf>
    <xf numFmtId="178" fontId="1" fillId="0" borderId="0" xfId="0" applyNumberFormat="1" applyFont="1" applyAlignment="1" applyProtection="1">
      <alignment/>
      <protection/>
    </xf>
    <xf numFmtId="176" fontId="0" fillId="0" borderId="0" xfId="0" applyNumberFormat="1" applyAlignment="1" applyProtection="1">
      <alignment horizontal="justify" vertical="top"/>
      <protection/>
    </xf>
    <xf numFmtId="0" fontId="0" fillId="0" borderId="0" xfId="0" applyAlignment="1" applyProtection="1">
      <alignment horizontal="left" vertical="top"/>
      <protection/>
    </xf>
    <xf numFmtId="176" fontId="0" fillId="0" borderId="0" xfId="0" applyNumberFormat="1" applyAlignment="1" applyProtection="1">
      <alignment horizontal="left" vertical="top"/>
      <protection/>
    </xf>
    <xf numFmtId="178" fontId="1" fillId="0" borderId="0" xfId="0" applyNumberFormat="1" applyFont="1" applyAlignment="1" applyProtection="1">
      <alignment horizontal="justify" vertical="top" wrapText="1"/>
      <protection/>
    </xf>
    <xf numFmtId="0" fontId="1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172" fontId="0" fillId="0" borderId="0" xfId="0" applyNumberFormat="1" applyAlignment="1" applyProtection="1">
      <alignment horizontal="left" vertical="top"/>
      <protection/>
    </xf>
    <xf numFmtId="1" fontId="0" fillId="0" borderId="0" xfId="0" applyNumberFormat="1" applyAlignment="1" applyProtection="1">
      <alignment wrapText="1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176" fontId="0" fillId="0" borderId="11" xfId="0" applyNumberFormat="1" applyFont="1" applyBorder="1" applyAlignment="1" applyProtection="1">
      <alignment/>
      <protection/>
    </xf>
    <xf numFmtId="176" fontId="6" fillId="0" borderId="11" xfId="0" applyNumberFormat="1" applyFont="1" applyFill="1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2" fontId="1" fillId="34" borderId="0" xfId="0" applyNumberFormat="1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49" fontId="8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horizontal="left"/>
      <protection/>
    </xf>
    <xf numFmtId="178" fontId="0" fillId="0" borderId="0" xfId="0" applyNumberFormat="1" applyAlignment="1" applyProtection="1">
      <alignment horizontal="left"/>
      <protection/>
    </xf>
    <xf numFmtId="178" fontId="1" fillId="0" borderId="0" xfId="0" applyNumberFormat="1" applyFont="1" applyAlignment="1" applyProtection="1">
      <alignment horizontal="left"/>
      <protection/>
    </xf>
    <xf numFmtId="172" fontId="0" fillId="0" borderId="0" xfId="0" applyNumberForma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Alignment="1" applyProtection="1">
      <alignment horizontal="right" vertical="top"/>
      <protection/>
    </xf>
    <xf numFmtId="178" fontId="0" fillId="0" borderId="11" xfId="0" applyNumberFormat="1" applyBorder="1" applyAlignment="1" applyProtection="1">
      <alignment/>
      <protection/>
    </xf>
    <xf numFmtId="178" fontId="6" fillId="0" borderId="11" xfId="0" applyNumberFormat="1" applyFont="1" applyBorder="1" applyAlignment="1" applyProtection="1">
      <alignment/>
      <protection/>
    </xf>
    <xf numFmtId="16" fontId="1" fillId="0" borderId="0" xfId="0" applyNumberFormat="1" applyFont="1" applyAlignment="1" applyProtection="1">
      <alignment/>
      <protection/>
    </xf>
    <xf numFmtId="176" fontId="0" fillId="0" borderId="0" xfId="0" applyNumberFormat="1" applyAlignment="1" applyProtection="1">
      <alignment horizontal="justify" vertical="top" wrapText="1"/>
      <protection/>
    </xf>
    <xf numFmtId="176" fontId="6" fillId="0" borderId="0" xfId="55" applyNumberFormat="1" applyFont="1" applyAlignment="1" applyProtection="1">
      <alignment horizontal="justify" vertical="top" wrapText="1"/>
      <protection/>
    </xf>
    <xf numFmtId="0" fontId="0" fillId="0" borderId="0" xfId="0" applyAlignment="1" applyProtection="1">
      <alignment horizontal="left" wrapText="1" indent="15"/>
      <protection/>
    </xf>
    <xf numFmtId="0" fontId="4" fillId="0" borderId="0" xfId="0" applyFont="1" applyFill="1" applyAlignment="1" applyProtection="1">
      <alignment horizontal="center"/>
      <protection/>
    </xf>
    <xf numFmtId="176" fontId="4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Alignment="1" applyProtection="1">
      <alignment horizontal="left" vertical="top" indent="1"/>
      <protection/>
    </xf>
    <xf numFmtId="0" fontId="4" fillId="0" borderId="0" xfId="0" applyFont="1" applyAlignment="1" applyProtection="1">
      <alignment/>
      <protection/>
    </xf>
    <xf numFmtId="176" fontId="0" fillId="0" borderId="0" xfId="0" applyNumberFormat="1" applyFont="1" applyAlignment="1" applyProtection="1">
      <alignment vertical="top"/>
      <protection/>
    </xf>
    <xf numFmtId="0" fontId="3" fillId="0" borderId="0" xfId="0" applyFont="1" applyAlignment="1" applyProtection="1">
      <alignment/>
      <protection/>
    </xf>
    <xf numFmtId="49" fontId="5" fillId="0" borderId="11" xfId="0" applyNumberFormat="1" applyFont="1" applyBorder="1" applyAlignment="1" applyProtection="1">
      <alignment horizontal="left" vertical="top" indent="1"/>
      <protection/>
    </xf>
    <xf numFmtId="0" fontId="3" fillId="0" borderId="11" xfId="0" applyFont="1" applyBorder="1" applyAlignment="1" applyProtection="1">
      <alignment/>
      <protection/>
    </xf>
    <xf numFmtId="176" fontId="0" fillId="0" borderId="11" xfId="0" applyNumberFormat="1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 vertical="top" indent="4"/>
      <protection/>
    </xf>
    <xf numFmtId="176" fontId="0" fillId="0" borderId="0" xfId="0" applyNumberFormat="1" applyFont="1" applyBorder="1" applyAlignment="1" applyProtection="1">
      <alignment vertical="top"/>
      <protection/>
    </xf>
    <xf numFmtId="49" fontId="1" fillId="0" borderId="0" xfId="0" applyNumberFormat="1" applyFont="1" applyAlignment="1" applyProtection="1">
      <alignment horizontal="left" vertical="top" indent="1"/>
      <protection/>
    </xf>
    <xf numFmtId="176" fontId="1" fillId="0" borderId="0" xfId="0" applyNumberFormat="1" applyFont="1" applyAlignment="1" applyProtection="1">
      <alignment vertical="top"/>
      <protection/>
    </xf>
    <xf numFmtId="49" fontId="0" fillId="0" borderId="10" xfId="0" applyNumberFormat="1" applyFont="1" applyBorder="1" applyAlignment="1" applyProtection="1">
      <alignment horizontal="left" vertical="top" indent="1"/>
      <protection/>
    </xf>
    <xf numFmtId="0" fontId="0" fillId="0" borderId="10" xfId="0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 vertical="top" indent="1"/>
      <protection/>
    </xf>
    <xf numFmtId="49" fontId="0" fillId="0" borderId="12" xfId="0" applyNumberFormat="1" applyFont="1" applyBorder="1" applyAlignment="1" applyProtection="1">
      <alignment horizontal="left" vertical="top" indent="1"/>
      <protection/>
    </xf>
    <xf numFmtId="0" fontId="0" fillId="0" borderId="12" xfId="0" applyBorder="1" applyAlignment="1" applyProtection="1">
      <alignment/>
      <protection/>
    </xf>
    <xf numFmtId="176" fontId="0" fillId="0" borderId="12" xfId="0" applyNumberFormat="1" applyFont="1" applyBorder="1" applyAlignment="1" applyProtection="1">
      <alignment vertical="top"/>
      <protection/>
    </xf>
    <xf numFmtId="49" fontId="4" fillId="0" borderId="0" xfId="0" applyNumberFormat="1" applyFont="1" applyBorder="1" applyAlignment="1" applyProtection="1">
      <alignment horizontal="left" vertical="top" indent="1"/>
      <protection/>
    </xf>
    <xf numFmtId="176" fontId="4" fillId="0" borderId="0" xfId="0" applyNumberFormat="1" applyFont="1" applyAlignment="1" applyProtection="1">
      <alignment vertical="top"/>
      <protection/>
    </xf>
    <xf numFmtId="176" fontId="3" fillId="0" borderId="0" xfId="0" applyNumberFormat="1" applyFont="1" applyAlignment="1" applyProtection="1">
      <alignment vertical="top"/>
      <protection/>
    </xf>
    <xf numFmtId="49" fontId="3" fillId="0" borderId="0" xfId="0" applyNumberFormat="1" applyFont="1" applyBorder="1" applyAlignment="1" applyProtection="1">
      <alignment horizontal="left" vertical="top" indent="1"/>
      <protection/>
    </xf>
    <xf numFmtId="0" fontId="0" fillId="0" borderId="0" xfId="0" applyAlignment="1" applyProtection="1">
      <alignment horizontal="left" indent="1"/>
      <protection/>
    </xf>
    <xf numFmtId="0" fontId="0" fillId="0" borderId="0" xfId="0" applyAlignment="1" applyProtection="1">
      <alignment horizontal="justify" vertical="top" wrapText="1"/>
      <protection/>
    </xf>
    <xf numFmtId="0" fontId="0" fillId="0" borderId="0" xfId="0" applyAlignment="1" applyProtection="1">
      <alignment horizontal="left" wrapText="1"/>
      <protection/>
    </xf>
    <xf numFmtId="0" fontId="1" fillId="33" borderId="0" xfId="0" applyFont="1" applyFill="1" applyAlignment="1" applyProtection="1">
      <alignment wrapText="1"/>
      <protection/>
    </xf>
    <xf numFmtId="0" fontId="0" fillId="33" borderId="0" xfId="0" applyFill="1" applyAlignment="1" applyProtection="1">
      <alignment wrapText="1"/>
      <protection/>
    </xf>
    <xf numFmtId="0" fontId="0" fillId="0" borderId="0" xfId="0" applyAlignment="1" applyProtection="1">
      <alignment vertical="top" wrapText="1"/>
      <protection/>
    </xf>
    <xf numFmtId="0" fontId="1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Alignment="1" applyProtection="1">
      <alignment horizontal="left" vertical="top" wrapText="1"/>
      <protection/>
    </xf>
    <xf numFmtId="0" fontId="1" fillId="0" borderId="0" xfId="0" applyFont="1" applyFill="1" applyAlignment="1" applyProtection="1">
      <alignment wrapText="1"/>
      <protection/>
    </xf>
    <xf numFmtId="0" fontId="46" fillId="0" borderId="0" xfId="0" applyFont="1" applyFill="1" applyAlignment="1" applyProtection="1">
      <alignment wrapText="1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justify" vertical="top" wrapText="1"/>
      <protection/>
    </xf>
    <xf numFmtId="0" fontId="4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left"/>
      <protection/>
    </xf>
    <xf numFmtId="0" fontId="1" fillId="0" borderId="11" xfId="0" applyFont="1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Alignment="1" applyProtection="1">
      <alignment horizontal="justify" vertical="top"/>
      <protection/>
    </xf>
    <xf numFmtId="0" fontId="0" fillId="0" borderId="0" xfId="0" applyAlignment="1" applyProtection="1">
      <alignment horizontal="center" wrapText="1"/>
      <protection/>
    </xf>
    <xf numFmtId="0" fontId="4" fillId="33" borderId="0" xfId="0" applyFont="1" applyFill="1" applyAlignment="1" applyProtection="1">
      <alignment horizontal="center"/>
      <protection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5"/>
  <sheetViews>
    <sheetView tabSelected="1" zoomScaleSheetLayoutView="166" workbookViewId="0" topLeftCell="A245">
      <selection activeCell="E248" sqref="E248"/>
    </sheetView>
  </sheetViews>
  <sheetFormatPr defaultColWidth="9.00390625" defaultRowHeight="12.75"/>
  <cols>
    <col min="1" max="1" width="5.125" style="34" customWidth="1"/>
    <col min="2" max="2" width="1.37890625" style="5" customWidth="1"/>
    <col min="3" max="3" width="23.75390625" style="21" customWidth="1"/>
    <col min="4" max="4" width="13.75390625" style="4" customWidth="1"/>
    <col min="5" max="5" width="20.75390625" style="7" customWidth="1"/>
    <col min="6" max="6" width="18.25390625" style="22" customWidth="1"/>
    <col min="7" max="7" width="13.375" style="23" bestFit="1" customWidth="1"/>
    <col min="8" max="16384" width="9.125" style="5" customWidth="1"/>
  </cols>
  <sheetData>
    <row r="1" spans="1:7" ht="12.75">
      <c r="A1" s="5"/>
      <c r="C1" s="6"/>
      <c r="D1" s="5"/>
      <c r="F1" s="7"/>
      <c r="G1" s="5"/>
    </row>
    <row r="2" spans="1:8" ht="82.5" customHeight="1">
      <c r="A2" s="132" t="s">
        <v>193</v>
      </c>
      <c r="B2" s="133"/>
      <c r="C2" s="133"/>
      <c r="D2" s="133"/>
      <c r="E2" s="133"/>
      <c r="F2" s="133"/>
      <c r="G2" s="8"/>
      <c r="H2" s="8"/>
    </row>
    <row r="3" spans="1:8" ht="15.75">
      <c r="A3" s="8"/>
      <c r="B3" s="8"/>
      <c r="C3" s="8"/>
      <c r="D3" s="8"/>
      <c r="E3" s="9"/>
      <c r="F3" s="9"/>
      <c r="G3" s="8"/>
      <c r="H3" s="8"/>
    </row>
    <row r="4" spans="1:7" s="17" customFormat="1" ht="12.75">
      <c r="A4" s="10" t="s">
        <v>12</v>
      </c>
      <c r="B4" s="11"/>
      <c r="C4" s="122" t="s">
        <v>0</v>
      </c>
      <c r="D4" s="123"/>
      <c r="E4" s="14" t="s">
        <v>194</v>
      </c>
      <c r="F4" s="15" t="s">
        <v>195</v>
      </c>
      <c r="G4" s="16"/>
    </row>
    <row r="5" spans="1:4" ht="12.75">
      <c r="A5" s="18"/>
      <c r="B5" s="19"/>
      <c r="C5" s="20"/>
      <c r="D5" s="21"/>
    </row>
    <row r="6" spans="1:7" s="19" customFormat="1" ht="12.75">
      <c r="A6" s="24" t="s">
        <v>37</v>
      </c>
      <c r="B6" s="25"/>
      <c r="C6" s="125" t="s">
        <v>38</v>
      </c>
      <c r="D6" s="126"/>
      <c r="E6" s="28"/>
      <c r="F6" s="29"/>
      <c r="G6" s="30"/>
    </row>
    <row r="8" spans="1:6" ht="27" customHeight="1">
      <c r="A8" s="31" t="s">
        <v>33</v>
      </c>
      <c r="C8" s="120" t="s">
        <v>99</v>
      </c>
      <c r="D8" s="120"/>
      <c r="E8" s="120"/>
      <c r="F8" s="33"/>
    </row>
    <row r="10" spans="3:6" ht="12.75">
      <c r="C10" s="35" t="s">
        <v>13</v>
      </c>
      <c r="D10" s="36"/>
      <c r="E10" s="1">
        <v>0</v>
      </c>
      <c r="F10" s="22">
        <f>E10</f>
        <v>0</v>
      </c>
    </row>
    <row r="12" spans="1:6" ht="15" customHeight="1">
      <c r="A12" s="31" t="s">
        <v>75</v>
      </c>
      <c r="C12" s="120" t="s">
        <v>183</v>
      </c>
      <c r="D12" s="120"/>
      <c r="E12" s="120"/>
      <c r="F12" s="37"/>
    </row>
    <row r="14" spans="3:6" ht="12.75">
      <c r="C14" s="35" t="s">
        <v>13</v>
      </c>
      <c r="D14" s="36"/>
      <c r="E14" s="1">
        <v>0</v>
      </c>
      <c r="F14" s="22">
        <f>E14</f>
        <v>0</v>
      </c>
    </row>
    <row r="16" spans="1:4" ht="12.75">
      <c r="A16" s="18"/>
      <c r="B16" s="19"/>
      <c r="C16" s="20"/>
      <c r="D16" s="21"/>
    </row>
    <row r="17" spans="1:7" s="19" customFormat="1" ht="12.75">
      <c r="A17" s="24" t="s">
        <v>51</v>
      </c>
      <c r="B17" s="25"/>
      <c r="C17" s="125" t="s">
        <v>52</v>
      </c>
      <c r="D17" s="126"/>
      <c r="E17" s="28"/>
      <c r="F17" s="29"/>
      <c r="G17" s="30"/>
    </row>
    <row r="18" spans="1:7" s="19" customFormat="1" ht="12.75">
      <c r="A18" s="24"/>
      <c r="B18" s="25"/>
      <c r="C18" s="26"/>
      <c r="D18" s="27"/>
      <c r="E18" s="38"/>
      <c r="F18" s="39"/>
      <c r="G18" s="30"/>
    </row>
    <row r="19" spans="1:6" ht="27.75" customHeight="1">
      <c r="A19" s="31" t="s">
        <v>100</v>
      </c>
      <c r="C19" s="120" t="s">
        <v>188</v>
      </c>
      <c r="D19" s="120"/>
      <c r="E19" s="120"/>
      <c r="F19" s="40"/>
    </row>
    <row r="20" spans="1:6" ht="39" customHeight="1">
      <c r="A20" s="31"/>
      <c r="C20" s="127" t="s">
        <v>174</v>
      </c>
      <c r="D20" s="127"/>
      <c r="E20" s="42"/>
      <c r="F20" s="40"/>
    </row>
    <row r="21" spans="3:6" ht="12.75">
      <c r="C21" s="35" t="s">
        <v>40</v>
      </c>
      <c r="D21" s="4">
        <v>2288</v>
      </c>
      <c r="E21" s="3">
        <v>0</v>
      </c>
      <c r="F21" s="44">
        <f>PRODUCT(D21,E21)</f>
        <v>0</v>
      </c>
    </row>
    <row r="22" spans="1:7" s="19" customFormat="1" ht="12.75">
      <c r="A22" s="24"/>
      <c r="B22" s="25"/>
      <c r="C22" s="26"/>
      <c r="D22" s="27"/>
      <c r="E22" s="38"/>
      <c r="F22" s="39"/>
      <c r="G22" s="30"/>
    </row>
    <row r="23" spans="1:6" ht="26.25" customHeight="1">
      <c r="A23" s="31" t="s">
        <v>132</v>
      </c>
      <c r="C23" s="120" t="s">
        <v>187</v>
      </c>
      <c r="D23" s="120"/>
      <c r="E23" s="120"/>
      <c r="F23" s="40"/>
    </row>
    <row r="24" spans="1:6" ht="15" customHeight="1">
      <c r="A24" s="31"/>
      <c r="C24" s="127"/>
      <c r="D24" s="127"/>
      <c r="E24" s="42"/>
      <c r="F24" s="40"/>
    </row>
    <row r="25" spans="3:6" ht="12.75">
      <c r="C25" s="35" t="s">
        <v>2</v>
      </c>
      <c r="D25" s="4">
        <v>28</v>
      </c>
      <c r="E25" s="3">
        <v>0</v>
      </c>
      <c r="F25" s="44">
        <f>PRODUCT(D25,E25)</f>
        <v>0</v>
      </c>
    </row>
    <row r="26" spans="3:6" ht="10.5" customHeight="1">
      <c r="C26" s="35"/>
      <c r="F26" s="45"/>
    </row>
    <row r="27" spans="1:6" ht="12.75">
      <c r="A27" s="46"/>
      <c r="B27" s="47"/>
      <c r="C27" s="48"/>
      <c r="D27" s="49"/>
      <c r="E27" s="50"/>
      <c r="F27" s="51"/>
    </row>
    <row r="28" spans="1:6" ht="13.5" customHeight="1" thickBot="1">
      <c r="A28" s="52"/>
      <c r="B28" s="53"/>
      <c r="C28" s="134" t="s">
        <v>1</v>
      </c>
      <c r="D28" s="135"/>
      <c r="E28" s="54"/>
      <c r="F28" s="55">
        <f>SUM(F8:F27)</f>
        <v>0</v>
      </c>
    </row>
    <row r="29" spans="1:7" s="25" customFormat="1" ht="12.75" customHeight="1" thickTop="1">
      <c r="A29" s="10" t="s">
        <v>15</v>
      </c>
      <c r="B29" s="11"/>
      <c r="C29" s="122" t="s">
        <v>14</v>
      </c>
      <c r="D29" s="123"/>
      <c r="E29" s="56"/>
      <c r="F29" s="57"/>
      <c r="G29" s="58"/>
    </row>
    <row r="30" spans="1:7" s="19" customFormat="1" ht="14.25" customHeight="1">
      <c r="A30" s="18"/>
      <c r="C30" s="20"/>
      <c r="D30" s="21"/>
      <c r="E30" s="7"/>
      <c r="F30" s="22"/>
      <c r="G30" s="30"/>
    </row>
    <row r="31" spans="1:7" s="59" customFormat="1" ht="29.25" customHeight="1">
      <c r="A31" s="34" t="s">
        <v>110</v>
      </c>
      <c r="B31" s="59" t="s">
        <v>111</v>
      </c>
      <c r="C31" s="120" t="s">
        <v>116</v>
      </c>
      <c r="D31" s="120"/>
      <c r="E31" s="120"/>
      <c r="F31" s="40"/>
      <c r="G31" s="60"/>
    </row>
    <row r="32" spans="1:6" ht="94.5" customHeight="1">
      <c r="A32" s="31"/>
      <c r="C32" s="127" t="s">
        <v>136</v>
      </c>
      <c r="D32" s="127"/>
      <c r="E32" s="42"/>
      <c r="F32" s="40"/>
    </row>
    <row r="33" spans="3:6" ht="13.5" customHeight="1">
      <c r="C33" s="127" t="s">
        <v>115</v>
      </c>
      <c r="D33" s="127"/>
      <c r="E33" s="127"/>
      <c r="F33" s="61"/>
    </row>
    <row r="34" spans="3:6" ht="14.25">
      <c r="C34" s="35" t="s">
        <v>68</v>
      </c>
      <c r="D34" s="4">
        <v>767</v>
      </c>
      <c r="E34" s="3">
        <v>0</v>
      </c>
      <c r="F34" s="44">
        <f>PRODUCT(D34,E34)</f>
        <v>0</v>
      </c>
    </row>
    <row r="35" spans="3:6" ht="12.75">
      <c r="C35" s="35"/>
      <c r="F35" s="45"/>
    </row>
    <row r="36" spans="1:6" ht="74.25" customHeight="1">
      <c r="A36" s="34" t="s">
        <v>66</v>
      </c>
      <c r="C36" s="137" t="s">
        <v>190</v>
      </c>
      <c r="D36" s="137"/>
      <c r="E36" s="62"/>
      <c r="F36" s="45"/>
    </row>
    <row r="37" spans="1:6" ht="219.75" customHeight="1">
      <c r="A37" s="31"/>
      <c r="C37" s="121" t="s">
        <v>184</v>
      </c>
      <c r="D37" s="121"/>
      <c r="E37" s="21"/>
      <c r="F37" s="37"/>
    </row>
    <row r="38" spans="3:6" ht="12.75">
      <c r="C38" s="35"/>
      <c r="F38" s="45"/>
    </row>
    <row r="39" spans="3:6" ht="14.25">
      <c r="C39" s="35" t="s">
        <v>43</v>
      </c>
      <c r="D39" s="4">
        <v>3287.5</v>
      </c>
      <c r="E39" s="1">
        <v>0</v>
      </c>
      <c r="F39" s="45">
        <f>PRODUCT(D39,E39)</f>
        <v>0</v>
      </c>
    </row>
    <row r="40" spans="3:6" ht="12.75">
      <c r="C40" s="35"/>
      <c r="F40" s="45"/>
    </row>
    <row r="41" spans="3:6" ht="12" customHeight="1">
      <c r="C41" s="35"/>
      <c r="F41" s="45"/>
    </row>
    <row r="42" spans="1:6" ht="69" customHeight="1">
      <c r="A42" s="31" t="s">
        <v>67</v>
      </c>
      <c r="C42" s="127" t="s">
        <v>175</v>
      </c>
      <c r="D42" s="136"/>
      <c r="E42" s="64"/>
      <c r="F42" s="37"/>
    </row>
    <row r="43" spans="3:5" ht="45.75" customHeight="1">
      <c r="C43" s="121" t="s">
        <v>137</v>
      </c>
      <c r="D43" s="121"/>
      <c r="E43" s="121"/>
    </row>
    <row r="44" spans="3:6" ht="14.25">
      <c r="C44" s="35" t="s">
        <v>43</v>
      </c>
      <c r="D44" s="4">
        <v>526.4</v>
      </c>
      <c r="E44" s="1">
        <v>0</v>
      </c>
      <c r="F44" s="45">
        <f>PRODUCT(D44,E44)</f>
        <v>0</v>
      </c>
    </row>
    <row r="45" spans="3:6" ht="12" customHeight="1">
      <c r="C45" s="35"/>
      <c r="F45" s="45"/>
    </row>
    <row r="46" spans="1:6" ht="38.25" customHeight="1">
      <c r="A46" s="31" t="s">
        <v>128</v>
      </c>
      <c r="C46" s="127" t="s">
        <v>138</v>
      </c>
      <c r="D46" s="136"/>
      <c r="E46" s="64"/>
      <c r="F46" s="37"/>
    </row>
    <row r="47" spans="3:4" ht="11.25" customHeight="1">
      <c r="C47" s="121" t="s">
        <v>115</v>
      </c>
      <c r="D47" s="121"/>
    </row>
    <row r="48" spans="3:6" ht="14.25">
      <c r="C48" s="35" t="s">
        <v>43</v>
      </c>
      <c r="D48" s="4">
        <v>208</v>
      </c>
      <c r="E48" s="1">
        <v>0</v>
      </c>
      <c r="F48" s="45">
        <f>PRODUCT(D48,E48)</f>
        <v>0</v>
      </c>
    </row>
    <row r="49" spans="3:6" ht="12.75">
      <c r="C49" s="35"/>
      <c r="F49" s="45"/>
    </row>
    <row r="50" spans="1:4" ht="12.75">
      <c r="A50" s="18"/>
      <c r="B50" s="19"/>
      <c r="C50" s="20"/>
      <c r="D50" s="21"/>
    </row>
    <row r="51" spans="1:7" s="19" customFormat="1" ht="12.75">
      <c r="A51" s="24" t="s">
        <v>44</v>
      </c>
      <c r="B51" s="25"/>
      <c r="C51" s="125" t="s">
        <v>45</v>
      </c>
      <c r="D51" s="126"/>
      <c r="E51" s="28"/>
      <c r="F51" s="29"/>
      <c r="G51" s="30"/>
    </row>
    <row r="53" spans="1:6" ht="15" customHeight="1">
      <c r="A53" s="34" t="s">
        <v>79</v>
      </c>
      <c r="B53" s="63"/>
      <c r="C53" s="120" t="s">
        <v>117</v>
      </c>
      <c r="D53" s="120"/>
      <c r="E53" s="120"/>
      <c r="F53" s="37"/>
    </row>
    <row r="54" spans="3:4" ht="54" customHeight="1">
      <c r="C54" s="121" t="s">
        <v>140</v>
      </c>
      <c r="D54" s="121"/>
    </row>
    <row r="55" spans="3:6" ht="14.25">
      <c r="C55" s="35" t="s">
        <v>101</v>
      </c>
      <c r="D55" s="4">
        <v>7158</v>
      </c>
      <c r="E55" s="1">
        <v>0</v>
      </c>
      <c r="F55" s="45">
        <f>PRODUCT(D55,E55)</f>
        <v>0</v>
      </c>
    </row>
    <row r="56" spans="3:6" ht="12.75">
      <c r="C56" s="35"/>
      <c r="F56" s="45"/>
    </row>
    <row r="57" spans="1:6" ht="27" customHeight="1">
      <c r="A57" s="34" t="s">
        <v>112</v>
      </c>
      <c r="B57" s="63"/>
      <c r="C57" s="120" t="s">
        <v>139</v>
      </c>
      <c r="D57" s="120"/>
      <c r="E57" s="120"/>
      <c r="F57" s="37"/>
    </row>
    <row r="58" spans="3:4" ht="15.75" customHeight="1">
      <c r="C58" s="121" t="s">
        <v>141</v>
      </c>
      <c r="D58" s="121"/>
    </row>
    <row r="59" spans="3:6" ht="14.25">
      <c r="C59" s="35" t="s">
        <v>68</v>
      </c>
      <c r="D59" s="4">
        <v>1437.8</v>
      </c>
      <c r="E59" s="1">
        <v>0</v>
      </c>
      <c r="F59" s="45">
        <f>PRODUCT(D59,E59)</f>
        <v>0</v>
      </c>
    </row>
    <row r="60" spans="5:6" ht="12.75">
      <c r="E60" s="43"/>
      <c r="F60" s="61"/>
    </row>
    <row r="61" spans="1:6" ht="24.75" customHeight="1">
      <c r="A61" s="34" t="s">
        <v>76</v>
      </c>
      <c r="B61" s="63"/>
      <c r="C61" s="120" t="s">
        <v>168</v>
      </c>
      <c r="D61" s="120"/>
      <c r="E61" s="120"/>
      <c r="F61" s="65"/>
    </row>
    <row r="62" spans="3:6" ht="78.75" customHeight="1">
      <c r="C62" s="127" t="s">
        <v>185</v>
      </c>
      <c r="D62" s="127"/>
      <c r="E62" s="127"/>
      <c r="F62" s="61"/>
    </row>
    <row r="63" spans="3:6" ht="12.75" customHeight="1">
      <c r="C63" s="41"/>
      <c r="D63" s="41"/>
      <c r="E63" s="41"/>
      <c r="F63" s="61"/>
    </row>
    <row r="64" spans="3:6" ht="14.25">
      <c r="C64" s="35" t="s">
        <v>68</v>
      </c>
      <c r="D64" s="4">
        <v>1617.8</v>
      </c>
      <c r="E64" s="3">
        <v>0</v>
      </c>
      <c r="F64" s="44">
        <f>PRODUCT(D64,E64)</f>
        <v>0</v>
      </c>
    </row>
    <row r="65" spans="3:4" ht="12.75">
      <c r="C65" s="138"/>
      <c r="D65" s="138"/>
    </row>
    <row r="66" spans="1:6" ht="36.75" customHeight="1">
      <c r="A66" s="34" t="s">
        <v>170</v>
      </c>
      <c r="B66" s="63"/>
      <c r="C66" s="120" t="s">
        <v>171</v>
      </c>
      <c r="D66" s="120"/>
      <c r="E66" s="120"/>
      <c r="F66" s="37"/>
    </row>
    <row r="67" spans="3:4" ht="12" customHeight="1">
      <c r="C67" s="121"/>
      <c r="D67" s="121"/>
    </row>
    <row r="68" spans="3:6" ht="13.5" customHeight="1">
      <c r="C68" s="35" t="s">
        <v>68</v>
      </c>
      <c r="D68" s="4">
        <v>200</v>
      </c>
      <c r="E68" s="1">
        <v>0</v>
      </c>
      <c r="F68" s="45">
        <f>PRODUCT(D68,E68)</f>
        <v>0</v>
      </c>
    </row>
    <row r="69" spans="3:4" ht="12.75">
      <c r="C69" s="138"/>
      <c r="D69" s="138"/>
    </row>
    <row r="70" spans="1:6" ht="36.75" customHeight="1">
      <c r="A70" s="34" t="s">
        <v>170</v>
      </c>
      <c r="B70" s="63"/>
      <c r="C70" s="120" t="s">
        <v>172</v>
      </c>
      <c r="D70" s="120"/>
      <c r="E70" s="120"/>
      <c r="F70" s="37"/>
    </row>
    <row r="71" spans="3:4" ht="12" customHeight="1">
      <c r="C71" s="121"/>
      <c r="D71" s="121"/>
    </row>
    <row r="72" spans="3:6" ht="13.5" customHeight="1">
      <c r="C72" s="35" t="s">
        <v>68</v>
      </c>
      <c r="D72" s="4">
        <v>189</v>
      </c>
      <c r="E72" s="1">
        <v>0</v>
      </c>
      <c r="F72" s="45">
        <f>PRODUCT(D72,E72)</f>
        <v>0</v>
      </c>
    </row>
    <row r="73" spans="1:4" ht="12.75">
      <c r="A73" s="18"/>
      <c r="B73" s="19"/>
      <c r="C73" s="20"/>
      <c r="D73" s="21"/>
    </row>
    <row r="74" spans="1:7" s="19" customFormat="1" ht="12.75">
      <c r="A74" s="24" t="s">
        <v>46</v>
      </c>
      <c r="B74" s="25"/>
      <c r="C74" s="125" t="s">
        <v>47</v>
      </c>
      <c r="D74" s="126"/>
      <c r="E74" s="28"/>
      <c r="F74" s="29"/>
      <c r="G74" s="30"/>
    </row>
    <row r="76" spans="1:6" ht="16.5" customHeight="1">
      <c r="A76" s="34" t="s">
        <v>39</v>
      </c>
      <c r="C76" s="120" t="s">
        <v>113</v>
      </c>
      <c r="D76" s="120"/>
      <c r="E76" s="120"/>
      <c r="F76" s="37"/>
    </row>
    <row r="77" spans="3:4" ht="10.5" customHeight="1">
      <c r="C77" s="121"/>
      <c r="D77" s="121"/>
    </row>
    <row r="78" spans="3:6" ht="12.75">
      <c r="C78" s="35" t="s">
        <v>40</v>
      </c>
      <c r="D78" s="4">
        <v>7158</v>
      </c>
      <c r="E78" s="1">
        <v>0</v>
      </c>
      <c r="F78" s="45">
        <f>D78*E78</f>
        <v>0</v>
      </c>
    </row>
    <row r="80" spans="1:6" ht="27" customHeight="1">
      <c r="A80" s="34" t="s">
        <v>102</v>
      </c>
      <c r="C80" s="120" t="s">
        <v>109</v>
      </c>
      <c r="D80" s="120"/>
      <c r="E80" s="120"/>
      <c r="F80" s="37"/>
    </row>
    <row r="82" spans="3:6" ht="12.75">
      <c r="C82" s="35" t="s">
        <v>40</v>
      </c>
      <c r="D82" s="4">
        <v>7158</v>
      </c>
      <c r="E82" s="1">
        <v>0</v>
      </c>
      <c r="F82" s="45">
        <f>D82*E82</f>
        <v>0</v>
      </c>
    </row>
    <row r="83" spans="1:4" ht="12.75">
      <c r="A83" s="18"/>
      <c r="B83" s="19"/>
      <c r="C83" s="20"/>
      <c r="D83" s="21"/>
    </row>
    <row r="84" spans="1:7" s="19" customFormat="1" ht="12.75">
      <c r="A84" s="24" t="s">
        <v>69</v>
      </c>
      <c r="B84" s="25"/>
      <c r="C84" s="125" t="s">
        <v>70</v>
      </c>
      <c r="D84" s="126"/>
      <c r="E84" s="28"/>
      <c r="F84" s="29"/>
      <c r="G84" s="30"/>
    </row>
    <row r="85" spans="5:6" ht="12.75">
      <c r="E85" s="43"/>
      <c r="F85" s="61"/>
    </row>
    <row r="86" spans="1:6" ht="15.75" customHeight="1">
      <c r="A86" s="34" t="s">
        <v>90</v>
      </c>
      <c r="C86" s="120" t="s">
        <v>169</v>
      </c>
      <c r="D86" s="120"/>
      <c r="E86" s="120"/>
      <c r="F86" s="65"/>
    </row>
    <row r="87" spans="3:6" ht="15.75" customHeight="1">
      <c r="C87" s="41"/>
      <c r="D87" s="41"/>
      <c r="E87" s="41"/>
      <c r="F87" s="61"/>
    </row>
    <row r="88" spans="3:6" ht="12.75">
      <c r="C88" s="35" t="s">
        <v>2</v>
      </c>
      <c r="D88" s="4">
        <v>46</v>
      </c>
      <c r="E88" s="3">
        <v>0</v>
      </c>
      <c r="F88" s="44">
        <f>D88*E88</f>
        <v>0</v>
      </c>
    </row>
    <row r="89" spans="3:6" ht="12.75">
      <c r="C89" s="35"/>
      <c r="E89" s="43"/>
      <c r="F89" s="44"/>
    </row>
    <row r="90" spans="1:7" s="19" customFormat="1" ht="12.75">
      <c r="A90" s="24" t="s">
        <v>156</v>
      </c>
      <c r="B90" s="25"/>
      <c r="C90" s="125" t="s">
        <v>157</v>
      </c>
      <c r="D90" s="126"/>
      <c r="E90" s="28"/>
      <c r="F90" s="29"/>
      <c r="G90" s="30"/>
    </row>
    <row r="91" spans="5:6" ht="12" customHeight="1">
      <c r="E91" s="43"/>
      <c r="F91" s="61"/>
    </row>
    <row r="92" spans="1:6" ht="49.5" customHeight="1">
      <c r="A92" s="34" t="s">
        <v>158</v>
      </c>
      <c r="C92" s="120" t="s">
        <v>161</v>
      </c>
      <c r="D92" s="120"/>
      <c r="E92" s="120"/>
      <c r="F92" s="65"/>
    </row>
    <row r="93" spans="3:6" ht="13.5" customHeight="1">
      <c r="C93" s="127"/>
      <c r="D93" s="127"/>
      <c r="E93" s="127"/>
      <c r="F93" s="61"/>
    </row>
    <row r="94" spans="3:6" ht="12.75">
      <c r="C94" s="35" t="s">
        <v>2</v>
      </c>
      <c r="D94" s="4">
        <v>48</v>
      </c>
      <c r="E94" s="3">
        <v>0</v>
      </c>
      <c r="F94" s="44">
        <f>D94*E94</f>
        <v>0</v>
      </c>
    </row>
    <row r="95" spans="5:6" ht="12.75">
      <c r="E95" s="43"/>
      <c r="F95" s="61"/>
    </row>
    <row r="96" spans="1:6" ht="28.5" customHeight="1">
      <c r="A96" s="34" t="s">
        <v>158</v>
      </c>
      <c r="C96" s="120" t="s">
        <v>160</v>
      </c>
      <c r="D96" s="120"/>
      <c r="E96" s="120"/>
      <c r="F96" s="65"/>
    </row>
    <row r="97" spans="3:6" ht="13.5" customHeight="1">
      <c r="C97" s="127"/>
      <c r="D97" s="127"/>
      <c r="E97" s="127"/>
      <c r="F97" s="61"/>
    </row>
    <row r="98" spans="3:6" ht="12.75">
      <c r="C98" s="35" t="s">
        <v>159</v>
      </c>
      <c r="D98" s="4">
        <v>388</v>
      </c>
      <c r="E98" s="3">
        <v>0</v>
      </c>
      <c r="F98" s="44">
        <f>D98*E98</f>
        <v>0</v>
      </c>
    </row>
    <row r="99" spans="1:6" ht="12.75">
      <c r="A99" s="46"/>
      <c r="B99" s="47"/>
      <c r="C99" s="48"/>
      <c r="D99" s="49"/>
      <c r="E99" s="50"/>
      <c r="F99" s="51"/>
    </row>
    <row r="100" spans="1:6" ht="13.5" thickBot="1">
      <c r="A100" s="52"/>
      <c r="B100" s="53"/>
      <c r="C100" s="66" t="s">
        <v>31</v>
      </c>
      <c r="D100" s="67"/>
      <c r="E100" s="54"/>
      <c r="F100" s="55">
        <f>SUM(F34:F99)</f>
        <v>0</v>
      </c>
    </row>
    <row r="101" spans="1:7" ht="13.5" thickTop="1">
      <c r="A101" s="68"/>
      <c r="C101" s="5"/>
      <c r="D101" s="5"/>
      <c r="F101" s="7"/>
      <c r="G101" s="5"/>
    </row>
    <row r="102" spans="1:7" s="25" customFormat="1" ht="12.75">
      <c r="A102" s="10" t="s">
        <v>16</v>
      </c>
      <c r="B102" s="11"/>
      <c r="C102" s="122" t="s">
        <v>17</v>
      </c>
      <c r="D102" s="123"/>
      <c r="E102" s="56"/>
      <c r="F102" s="57"/>
      <c r="G102" s="58"/>
    </row>
    <row r="103" spans="1:7" ht="12.75">
      <c r="A103" s="68"/>
      <c r="C103" s="5"/>
      <c r="D103" s="5"/>
      <c r="F103" s="7"/>
      <c r="G103" s="5"/>
    </row>
    <row r="104" spans="1:7" s="19" customFormat="1" ht="12.75">
      <c r="A104" s="24" t="s">
        <v>48</v>
      </c>
      <c r="B104" s="25"/>
      <c r="C104" s="125" t="s">
        <v>49</v>
      </c>
      <c r="D104" s="126"/>
      <c r="E104" s="28"/>
      <c r="F104" s="29"/>
      <c r="G104" s="30"/>
    </row>
    <row r="105" spans="1:7" s="19" customFormat="1" ht="12.75">
      <c r="A105" s="24"/>
      <c r="B105" s="25"/>
      <c r="C105" s="26"/>
      <c r="D105" s="27"/>
      <c r="E105" s="28"/>
      <c r="F105" s="29"/>
      <c r="G105" s="30"/>
    </row>
    <row r="106" spans="1:7" s="63" customFormat="1" ht="39.75" customHeight="1">
      <c r="A106" s="34" t="s">
        <v>42</v>
      </c>
      <c r="C106" s="120" t="s">
        <v>143</v>
      </c>
      <c r="D106" s="120"/>
      <c r="E106" s="120"/>
      <c r="F106" s="37"/>
      <c r="G106" s="69"/>
    </row>
    <row r="107" ht="12.75">
      <c r="C107" s="21" t="s">
        <v>176</v>
      </c>
    </row>
    <row r="108" spans="3:6" ht="12.75">
      <c r="C108" s="35" t="s">
        <v>41</v>
      </c>
      <c r="D108" s="4">
        <v>371</v>
      </c>
      <c r="E108" s="1">
        <v>0</v>
      </c>
      <c r="F108" s="45">
        <f>D108*E108</f>
        <v>0</v>
      </c>
    </row>
    <row r="109" spans="3:6" ht="12.75">
      <c r="C109" s="35"/>
      <c r="F109" s="45"/>
    </row>
    <row r="110" spans="1:7" s="19" customFormat="1" ht="12.75">
      <c r="A110" s="24" t="s">
        <v>80</v>
      </c>
      <c r="B110" s="25"/>
      <c r="C110" s="125" t="s">
        <v>81</v>
      </c>
      <c r="D110" s="126"/>
      <c r="E110" s="28"/>
      <c r="F110" s="29"/>
      <c r="G110" s="30"/>
    </row>
    <row r="111" spans="1:7" ht="12.75">
      <c r="A111" s="68"/>
      <c r="C111" s="5"/>
      <c r="D111" s="5"/>
      <c r="E111" s="43"/>
      <c r="F111" s="43"/>
      <c r="G111" s="5"/>
    </row>
    <row r="112" spans="1:7" s="19" customFormat="1" ht="12.75">
      <c r="A112" s="24" t="s">
        <v>89</v>
      </c>
      <c r="B112" s="25"/>
      <c r="C112" s="125" t="s">
        <v>133</v>
      </c>
      <c r="D112" s="126"/>
      <c r="E112" s="38"/>
      <c r="F112" s="39"/>
      <c r="G112" s="30"/>
    </row>
    <row r="113" spans="3:6" ht="12.75">
      <c r="C113" s="35"/>
      <c r="D113" s="70"/>
      <c r="F113" s="45"/>
    </row>
    <row r="114" spans="1:7" s="47" customFormat="1" ht="13.5" thickBot="1">
      <c r="A114" s="52"/>
      <c r="B114" s="71"/>
      <c r="C114" s="66" t="s">
        <v>19</v>
      </c>
      <c r="D114" s="72"/>
      <c r="E114" s="73"/>
      <c r="F114" s="74">
        <f>SUM(F104:F113)</f>
        <v>0</v>
      </c>
      <c r="G114" s="75"/>
    </row>
    <row r="115" spans="2:5" ht="13.5" thickTop="1">
      <c r="B115" s="6"/>
      <c r="C115" s="76"/>
      <c r="D115" s="77"/>
      <c r="E115" s="78"/>
    </row>
    <row r="116" spans="1:7" ht="12.75">
      <c r="A116" s="68"/>
      <c r="C116" s="5"/>
      <c r="D116" s="5"/>
      <c r="F116" s="7"/>
      <c r="G116" s="5"/>
    </row>
    <row r="117" spans="1:7" s="25" customFormat="1" ht="12.75">
      <c r="A117" s="10" t="s">
        <v>20</v>
      </c>
      <c r="B117" s="11"/>
      <c r="C117" s="122" t="s">
        <v>3</v>
      </c>
      <c r="D117" s="123"/>
      <c r="E117" s="56"/>
      <c r="F117" s="57"/>
      <c r="G117" s="58"/>
    </row>
    <row r="118" spans="1:7" s="25" customFormat="1" ht="12.75">
      <c r="A118" s="10"/>
      <c r="B118" s="11"/>
      <c r="C118" s="12"/>
      <c r="D118" s="13"/>
      <c r="E118" s="56"/>
      <c r="F118" s="57"/>
      <c r="G118" s="58"/>
    </row>
    <row r="119" spans="1:7" s="19" customFormat="1" ht="12.75">
      <c r="A119" s="24" t="s">
        <v>53</v>
      </c>
      <c r="B119" s="25"/>
      <c r="C119" s="125" t="s">
        <v>56</v>
      </c>
      <c r="D119" s="126"/>
      <c r="E119" s="28"/>
      <c r="F119" s="29"/>
      <c r="G119" s="30"/>
    </row>
    <row r="120" spans="1:7" s="19" customFormat="1" ht="13.5" customHeight="1">
      <c r="A120" s="24"/>
      <c r="B120" s="25"/>
      <c r="C120" s="26"/>
      <c r="D120" s="27"/>
      <c r="E120" s="38"/>
      <c r="F120" s="39"/>
      <c r="G120" s="30"/>
    </row>
    <row r="121" spans="1:7" s="63" customFormat="1" ht="28.5" customHeight="1">
      <c r="A121" s="34" t="s">
        <v>82</v>
      </c>
      <c r="C121" s="120" t="s">
        <v>189</v>
      </c>
      <c r="D121" s="120"/>
      <c r="E121" s="120"/>
      <c r="F121" s="65"/>
      <c r="G121" s="69"/>
    </row>
    <row r="122" spans="5:6" ht="12.75" customHeight="1">
      <c r="E122" s="43"/>
      <c r="F122" s="61"/>
    </row>
    <row r="123" spans="3:6" ht="15" customHeight="1">
      <c r="C123" s="35" t="s">
        <v>50</v>
      </c>
      <c r="D123" s="4">
        <v>752</v>
      </c>
      <c r="E123" s="3">
        <v>0</v>
      </c>
      <c r="F123" s="44">
        <f>D123*E123</f>
        <v>0</v>
      </c>
    </row>
    <row r="124" spans="1:7" s="19" customFormat="1" ht="12" customHeight="1">
      <c r="A124" s="24"/>
      <c r="B124" s="25"/>
      <c r="C124" s="26"/>
      <c r="D124" s="27"/>
      <c r="E124" s="38"/>
      <c r="F124" s="39"/>
      <c r="G124" s="30"/>
    </row>
    <row r="125" spans="1:7" s="63" customFormat="1" ht="114" customHeight="1">
      <c r="A125" s="34" t="s">
        <v>91</v>
      </c>
      <c r="C125" s="124" t="s">
        <v>142</v>
      </c>
      <c r="D125" s="124"/>
      <c r="E125" s="124"/>
      <c r="F125" s="65"/>
      <c r="G125" s="69"/>
    </row>
    <row r="126" spans="5:6" ht="12.75" customHeight="1">
      <c r="E126" s="43"/>
      <c r="F126" s="61"/>
    </row>
    <row r="127" spans="3:6" ht="15" customHeight="1">
      <c r="C127" s="35" t="s">
        <v>134</v>
      </c>
      <c r="D127" s="4">
        <v>198</v>
      </c>
      <c r="E127" s="3">
        <v>0</v>
      </c>
      <c r="F127" s="44">
        <f>D127*E127</f>
        <v>0</v>
      </c>
    </row>
    <row r="128" spans="3:6" ht="12.75">
      <c r="C128" s="35"/>
      <c r="F128" s="45"/>
    </row>
    <row r="129" spans="1:7" s="80" customFormat="1" ht="12.75">
      <c r="A129" s="24" t="s">
        <v>57</v>
      </c>
      <c r="B129" s="25"/>
      <c r="C129" s="125" t="s">
        <v>103</v>
      </c>
      <c r="D129" s="126"/>
      <c r="E129" s="28"/>
      <c r="F129" s="29"/>
      <c r="G129" s="79"/>
    </row>
    <row r="130" spans="1:7" s="19" customFormat="1" ht="12.75">
      <c r="A130" s="24"/>
      <c r="B130" s="25"/>
      <c r="C130" s="26"/>
      <c r="D130" s="27"/>
      <c r="E130" s="38"/>
      <c r="F130" s="39"/>
      <c r="G130" s="30"/>
    </row>
    <row r="131" spans="1:7" s="63" customFormat="1" ht="45" customHeight="1">
      <c r="A131" s="34" t="s">
        <v>104</v>
      </c>
      <c r="C131" s="120" t="s">
        <v>147</v>
      </c>
      <c r="D131" s="120"/>
      <c r="E131" s="120"/>
      <c r="F131" s="65"/>
      <c r="G131" s="69"/>
    </row>
    <row r="132" spans="3:6" ht="54.75" customHeight="1">
      <c r="C132" s="121" t="s">
        <v>186</v>
      </c>
      <c r="D132" s="121"/>
      <c r="E132" s="43"/>
      <c r="F132" s="61"/>
    </row>
    <row r="133" spans="3:6" ht="14.25">
      <c r="C133" s="35" t="s">
        <v>50</v>
      </c>
      <c r="D133" s="4">
        <v>435</v>
      </c>
      <c r="E133" s="3">
        <v>0</v>
      </c>
      <c r="F133" s="44">
        <f>D133*E133</f>
        <v>0</v>
      </c>
    </row>
    <row r="134" spans="1:7" s="19" customFormat="1" ht="12.75">
      <c r="A134" s="24"/>
      <c r="B134" s="25"/>
      <c r="C134" s="26"/>
      <c r="D134" s="27"/>
      <c r="E134" s="38"/>
      <c r="F134" s="39"/>
      <c r="G134" s="30"/>
    </row>
    <row r="135" spans="1:7" s="63" customFormat="1" ht="39" customHeight="1">
      <c r="A135" s="34" t="s">
        <v>120</v>
      </c>
      <c r="C135" s="120" t="s">
        <v>146</v>
      </c>
      <c r="D135" s="120"/>
      <c r="E135" s="120"/>
      <c r="F135" s="40"/>
      <c r="G135" s="69"/>
    </row>
    <row r="136" spans="1:7" s="82" customFormat="1" ht="37.5" customHeight="1">
      <c r="A136" s="81"/>
      <c r="C136" s="121" t="s">
        <v>180</v>
      </c>
      <c r="D136" s="130"/>
      <c r="E136" s="83" t="s">
        <v>111</v>
      </c>
      <c r="F136" s="84"/>
      <c r="G136" s="85"/>
    </row>
    <row r="137" spans="3:6" ht="14.25">
      <c r="C137" s="35" t="s">
        <v>50</v>
      </c>
      <c r="D137" s="4">
        <v>156</v>
      </c>
      <c r="E137" s="3">
        <v>0</v>
      </c>
      <c r="F137" s="44">
        <f>D137*E137</f>
        <v>0</v>
      </c>
    </row>
    <row r="138" spans="1:7" s="19" customFormat="1" ht="12.75">
      <c r="A138" s="24"/>
      <c r="B138" s="25"/>
      <c r="C138" s="26"/>
      <c r="D138" s="27"/>
      <c r="E138" s="38"/>
      <c r="F138" s="39"/>
      <c r="G138" s="30"/>
    </row>
    <row r="139" spans="1:7" s="63" customFormat="1" ht="39" customHeight="1">
      <c r="A139" s="34" t="s">
        <v>144</v>
      </c>
      <c r="C139" s="120" t="s">
        <v>181</v>
      </c>
      <c r="D139" s="120"/>
      <c r="E139" s="120"/>
      <c r="F139" s="40"/>
      <c r="G139" s="69"/>
    </row>
    <row r="140" spans="1:7" s="82" customFormat="1" ht="37.5" customHeight="1">
      <c r="A140" s="81"/>
      <c r="C140" s="121" t="s">
        <v>182</v>
      </c>
      <c r="D140" s="121"/>
      <c r="E140" s="83" t="s">
        <v>111</v>
      </c>
      <c r="F140" s="84"/>
      <c r="G140" s="85"/>
    </row>
    <row r="141" spans="3:6" ht="14.25">
      <c r="C141" s="35" t="s">
        <v>50</v>
      </c>
      <c r="D141" s="4">
        <v>202</v>
      </c>
      <c r="E141" s="3">
        <v>0</v>
      </c>
      <c r="F141" s="44">
        <f>D141*E141</f>
        <v>0</v>
      </c>
    </row>
    <row r="142" spans="1:7" s="19" customFormat="1" ht="12.75">
      <c r="A142" s="24"/>
      <c r="B142" s="25"/>
      <c r="C142" s="26"/>
      <c r="D142" s="27"/>
      <c r="E142" s="38"/>
      <c r="F142" s="39"/>
      <c r="G142" s="30"/>
    </row>
    <row r="143" spans="1:7" s="63" customFormat="1" ht="39" customHeight="1">
      <c r="A143" s="34" t="s">
        <v>144</v>
      </c>
      <c r="C143" s="120" t="s">
        <v>148</v>
      </c>
      <c r="D143" s="120"/>
      <c r="E143" s="120"/>
      <c r="F143" s="40"/>
      <c r="G143" s="69"/>
    </row>
    <row r="144" spans="1:7" s="82" customFormat="1" ht="37.5" customHeight="1">
      <c r="A144" s="81"/>
      <c r="C144" s="121" t="s">
        <v>145</v>
      </c>
      <c r="D144" s="121"/>
      <c r="E144" s="83" t="s">
        <v>111</v>
      </c>
      <c r="F144" s="84"/>
      <c r="G144" s="85"/>
    </row>
    <row r="145" spans="3:6" ht="14.25">
      <c r="C145" s="35" t="s">
        <v>50</v>
      </c>
      <c r="D145" s="4">
        <v>78</v>
      </c>
      <c r="E145" s="3">
        <v>0</v>
      </c>
      <c r="F145" s="44">
        <f>D145*E145</f>
        <v>0</v>
      </c>
    </row>
    <row r="146" spans="1:7" s="19" customFormat="1" ht="12.75">
      <c r="A146" s="24"/>
      <c r="B146" s="25"/>
      <c r="C146" s="26"/>
      <c r="D146" s="27"/>
      <c r="E146" s="38"/>
      <c r="F146" s="39"/>
      <c r="G146" s="30"/>
    </row>
    <row r="147" spans="1:7" s="63" customFormat="1" ht="39" customHeight="1">
      <c r="A147" s="34" t="s">
        <v>144</v>
      </c>
      <c r="C147" s="120" t="s">
        <v>149</v>
      </c>
      <c r="D147" s="120"/>
      <c r="E147" s="120"/>
      <c r="F147" s="40"/>
      <c r="G147" s="69"/>
    </row>
    <row r="148" spans="1:7" s="82" customFormat="1" ht="37.5" customHeight="1">
      <c r="A148" s="81"/>
      <c r="C148" s="121" t="s">
        <v>150</v>
      </c>
      <c r="D148" s="121"/>
      <c r="E148" s="83" t="s">
        <v>111</v>
      </c>
      <c r="F148" s="84"/>
      <c r="G148" s="85"/>
    </row>
    <row r="149" spans="3:6" ht="14.25">
      <c r="C149" s="35" t="s">
        <v>50</v>
      </c>
      <c r="D149" s="4">
        <v>90</v>
      </c>
      <c r="E149" s="3">
        <v>0</v>
      </c>
      <c r="F149" s="44">
        <f>D149*E149</f>
        <v>0</v>
      </c>
    </row>
    <row r="150" spans="1:7" s="19" customFormat="1" ht="12.75">
      <c r="A150" s="24"/>
      <c r="B150" s="25"/>
      <c r="C150" s="26"/>
      <c r="D150" s="27"/>
      <c r="E150" s="38"/>
      <c r="F150" s="39"/>
      <c r="G150" s="30"/>
    </row>
    <row r="151" spans="3:6" ht="12.75">
      <c r="C151" s="35"/>
      <c r="F151" s="45"/>
    </row>
    <row r="152" spans="1:7" s="19" customFormat="1" ht="12.75">
      <c r="A152" s="24" t="s">
        <v>60</v>
      </c>
      <c r="B152" s="25"/>
      <c r="C152" s="128" t="s">
        <v>119</v>
      </c>
      <c r="D152" s="129"/>
      <c r="E152" s="28"/>
      <c r="F152" s="29"/>
      <c r="G152" s="30"/>
    </row>
    <row r="153" spans="1:7" s="19" customFormat="1" ht="12.75">
      <c r="A153" s="24"/>
      <c r="B153" s="25"/>
      <c r="C153" s="26"/>
      <c r="D153" s="27"/>
      <c r="E153" s="38"/>
      <c r="F153" s="39"/>
      <c r="G153" s="30"/>
    </row>
    <row r="154" spans="1:7" s="63" customFormat="1" ht="39" customHeight="1">
      <c r="A154" s="34" t="s">
        <v>120</v>
      </c>
      <c r="C154" s="120" t="s">
        <v>152</v>
      </c>
      <c r="D154" s="120"/>
      <c r="E154" s="120"/>
      <c r="F154" s="65"/>
      <c r="G154" s="69"/>
    </row>
    <row r="155" spans="5:6" ht="12.75">
      <c r="E155" s="43"/>
      <c r="F155" s="61"/>
    </row>
    <row r="156" spans="3:6" ht="14.25">
      <c r="C156" s="35" t="s">
        <v>50</v>
      </c>
      <c r="D156" s="4">
        <v>66</v>
      </c>
      <c r="E156" s="3">
        <v>0</v>
      </c>
      <c r="F156" s="44">
        <f>D156*E156</f>
        <v>0</v>
      </c>
    </row>
    <row r="157" spans="1:7" s="19" customFormat="1" ht="12.75">
      <c r="A157" s="24"/>
      <c r="B157" s="25"/>
      <c r="C157" s="26"/>
      <c r="D157" s="27"/>
      <c r="E157" s="38"/>
      <c r="F157" s="39"/>
      <c r="G157" s="30"/>
    </row>
    <row r="158" spans="1:7" s="63" customFormat="1" ht="37.5" customHeight="1">
      <c r="A158" s="34" t="s">
        <v>92</v>
      </c>
      <c r="C158" s="120" t="s">
        <v>151</v>
      </c>
      <c r="D158" s="120"/>
      <c r="E158" s="120"/>
      <c r="F158" s="65"/>
      <c r="G158" s="69"/>
    </row>
    <row r="159" spans="5:6" ht="12.75">
      <c r="E159" s="43"/>
      <c r="F159" s="61"/>
    </row>
    <row r="160" spans="3:6" ht="14.25">
      <c r="C160" s="35" t="s">
        <v>50</v>
      </c>
      <c r="D160" s="4">
        <v>24</v>
      </c>
      <c r="E160" s="3">
        <v>0</v>
      </c>
      <c r="F160" s="44">
        <f>D160*E160</f>
        <v>0</v>
      </c>
    </row>
    <row r="161" spans="1:7" s="19" customFormat="1" ht="12.75">
      <c r="A161" s="24"/>
      <c r="B161" s="25"/>
      <c r="C161" s="26"/>
      <c r="D161" s="27"/>
      <c r="E161" s="28"/>
      <c r="F161" s="29"/>
      <c r="G161" s="30"/>
    </row>
    <row r="162" spans="1:7" s="63" customFormat="1" ht="39" customHeight="1">
      <c r="A162" s="34" t="s">
        <v>118</v>
      </c>
      <c r="C162" s="120" t="s">
        <v>153</v>
      </c>
      <c r="D162" s="120"/>
      <c r="E162" s="120"/>
      <c r="F162" s="65"/>
      <c r="G162" s="69"/>
    </row>
    <row r="163" spans="5:6" ht="12.75">
      <c r="E163" s="43"/>
      <c r="F163" s="61"/>
    </row>
    <row r="164" spans="3:6" ht="14.25">
      <c r="C164" s="35" t="s">
        <v>50</v>
      </c>
      <c r="D164" s="4">
        <v>166</v>
      </c>
      <c r="E164" s="3">
        <v>0</v>
      </c>
      <c r="F164" s="44">
        <f>D164*E164</f>
        <v>0</v>
      </c>
    </row>
    <row r="165" spans="3:6" ht="12.75">
      <c r="C165" s="35"/>
      <c r="F165" s="45"/>
    </row>
    <row r="166" spans="1:7" s="19" customFormat="1" ht="12.75">
      <c r="A166" s="24" t="s">
        <v>58</v>
      </c>
      <c r="B166" s="25"/>
      <c r="C166" s="125" t="s">
        <v>59</v>
      </c>
      <c r="D166" s="125"/>
      <c r="E166" s="28"/>
      <c r="F166" s="29"/>
      <c r="G166" s="30"/>
    </row>
    <row r="167" spans="1:7" s="19" customFormat="1" ht="12.75">
      <c r="A167" s="24"/>
      <c r="B167" s="25"/>
      <c r="C167" s="26"/>
      <c r="D167" s="27"/>
      <c r="E167" s="38"/>
      <c r="F167" s="39"/>
      <c r="G167" s="30"/>
    </row>
    <row r="168" spans="1:7" s="63" customFormat="1" ht="62.25" customHeight="1">
      <c r="A168" s="34" t="s">
        <v>107</v>
      </c>
      <c r="C168" s="120" t="s">
        <v>177</v>
      </c>
      <c r="D168" s="120"/>
      <c r="E168" s="120"/>
      <c r="F168" s="65"/>
      <c r="G168" s="69"/>
    </row>
    <row r="169" spans="5:6" ht="12.75">
      <c r="E169" s="43"/>
      <c r="F169" s="61"/>
    </row>
    <row r="170" spans="3:9" ht="12.75">
      <c r="C170" s="35" t="s">
        <v>105</v>
      </c>
      <c r="D170" s="4">
        <v>4</v>
      </c>
      <c r="E170" s="3">
        <v>0</v>
      </c>
      <c r="F170" s="44">
        <f>D170*E170</f>
        <v>0</v>
      </c>
      <c r="I170" s="5" t="s">
        <v>106</v>
      </c>
    </row>
    <row r="171" spans="1:7" s="19" customFormat="1" ht="12.75">
      <c r="A171" s="24"/>
      <c r="B171" s="25"/>
      <c r="C171" s="26"/>
      <c r="D171" s="27"/>
      <c r="E171" s="38"/>
      <c r="F171" s="39"/>
      <c r="G171" s="30"/>
    </row>
    <row r="172" spans="1:7" s="63" customFormat="1" ht="48.75" customHeight="1">
      <c r="A172" s="34" t="s">
        <v>107</v>
      </c>
      <c r="C172" s="120" t="s">
        <v>178</v>
      </c>
      <c r="D172" s="120"/>
      <c r="E172" s="120"/>
      <c r="F172" s="65"/>
      <c r="G172" s="69"/>
    </row>
    <row r="173" spans="5:6" ht="12.75">
      <c r="E173" s="43"/>
      <c r="F173" s="61"/>
    </row>
    <row r="174" spans="3:9" ht="12.75">
      <c r="C174" s="35" t="s">
        <v>105</v>
      </c>
      <c r="D174" s="4">
        <v>4</v>
      </c>
      <c r="E174" s="3">
        <v>0</v>
      </c>
      <c r="F174" s="44">
        <f>D174*E174</f>
        <v>0</v>
      </c>
      <c r="I174" s="5" t="s">
        <v>106</v>
      </c>
    </row>
    <row r="175" spans="1:7" s="19" customFormat="1" ht="12.75">
      <c r="A175" s="24"/>
      <c r="B175" s="25"/>
      <c r="C175" s="26"/>
      <c r="D175" s="27"/>
      <c r="E175" s="28"/>
      <c r="F175" s="29"/>
      <c r="G175" s="30"/>
    </row>
    <row r="176" spans="1:7" s="63" customFormat="1" ht="50.25" customHeight="1">
      <c r="A176" s="34" t="s">
        <v>121</v>
      </c>
      <c r="C176" s="120" t="s">
        <v>179</v>
      </c>
      <c r="D176" s="120"/>
      <c r="E176" s="120"/>
      <c r="F176" s="37"/>
      <c r="G176" s="69"/>
    </row>
    <row r="177" ht="12.75" customHeight="1"/>
    <row r="178" spans="3:6" ht="12.75" customHeight="1">
      <c r="C178" s="35" t="s">
        <v>71</v>
      </c>
      <c r="D178" s="4">
        <v>9</v>
      </c>
      <c r="E178" s="1">
        <v>0</v>
      </c>
      <c r="F178" s="45">
        <f>D178*E178</f>
        <v>0</v>
      </c>
    </row>
    <row r="179" spans="1:7" s="19" customFormat="1" ht="12.75">
      <c r="A179" s="24"/>
      <c r="B179" s="25"/>
      <c r="C179" s="26"/>
      <c r="D179" s="27"/>
      <c r="E179" s="28"/>
      <c r="F179" s="29"/>
      <c r="G179" s="30"/>
    </row>
    <row r="180" spans="1:7" s="63" customFormat="1" ht="50.25" customHeight="1">
      <c r="A180" s="34" t="s">
        <v>121</v>
      </c>
      <c r="C180" s="120" t="s">
        <v>154</v>
      </c>
      <c r="D180" s="120"/>
      <c r="E180" s="120"/>
      <c r="F180" s="37"/>
      <c r="G180" s="69"/>
    </row>
    <row r="181" ht="12.75" customHeight="1"/>
    <row r="182" spans="3:6" ht="12.75" customHeight="1">
      <c r="C182" s="35" t="s">
        <v>71</v>
      </c>
      <c r="D182" s="4">
        <v>2</v>
      </c>
      <c r="E182" s="1">
        <v>0</v>
      </c>
      <c r="F182" s="45">
        <f>D182*E182</f>
        <v>0</v>
      </c>
    </row>
    <row r="183" spans="3:6" ht="12.75">
      <c r="C183" s="35"/>
      <c r="F183" s="45"/>
    </row>
    <row r="184" spans="1:7" s="19" customFormat="1" ht="12.75">
      <c r="A184" s="24" t="s">
        <v>77</v>
      </c>
      <c r="B184" s="25"/>
      <c r="C184" s="125" t="s">
        <v>78</v>
      </c>
      <c r="D184" s="126"/>
      <c r="E184" s="28"/>
      <c r="F184" s="29"/>
      <c r="G184" s="30"/>
    </row>
    <row r="185" spans="1:7" s="19" customFormat="1" ht="12.75">
      <c r="A185" s="24"/>
      <c r="B185" s="25"/>
      <c r="C185" s="26"/>
      <c r="D185" s="27"/>
      <c r="E185" s="38"/>
      <c r="F185" s="39"/>
      <c r="G185" s="30"/>
    </row>
    <row r="186" spans="1:7" s="63" customFormat="1" ht="38.25" customHeight="1">
      <c r="A186" s="34" t="s">
        <v>126</v>
      </c>
      <c r="C186" s="120" t="s">
        <v>155</v>
      </c>
      <c r="D186" s="120"/>
      <c r="E186" s="120"/>
      <c r="F186" s="65"/>
      <c r="G186" s="69"/>
    </row>
    <row r="187" spans="5:6" ht="12.75">
      <c r="E187" s="43"/>
      <c r="F187" s="61"/>
    </row>
    <row r="188" spans="3:9" ht="12.75">
      <c r="C188" s="35" t="s">
        <v>105</v>
      </c>
      <c r="D188" s="4">
        <v>2</v>
      </c>
      <c r="E188" s="3">
        <v>0</v>
      </c>
      <c r="F188" s="44">
        <f>D188*E188</f>
        <v>0</v>
      </c>
      <c r="I188" s="5" t="s">
        <v>106</v>
      </c>
    </row>
    <row r="189" spans="1:7" s="19" customFormat="1" ht="12.75">
      <c r="A189" s="24"/>
      <c r="B189" s="25"/>
      <c r="C189" s="26"/>
      <c r="D189" s="27"/>
      <c r="E189" s="28"/>
      <c r="F189" s="29"/>
      <c r="G189" s="30"/>
    </row>
    <row r="190" spans="1:7" s="19" customFormat="1" ht="12.75">
      <c r="A190" s="24"/>
      <c r="B190" s="25"/>
      <c r="C190" s="26"/>
      <c r="D190" s="27"/>
      <c r="E190" s="38"/>
      <c r="F190" s="39"/>
      <c r="G190" s="30"/>
    </row>
    <row r="191" spans="1:7" s="63" customFormat="1" ht="27.75" customHeight="1">
      <c r="A191" s="34" t="s">
        <v>127</v>
      </c>
      <c r="C191" s="120" t="s">
        <v>114</v>
      </c>
      <c r="D191" s="120"/>
      <c r="E191" s="120"/>
      <c r="F191" s="65"/>
      <c r="G191" s="69"/>
    </row>
    <row r="192" spans="5:6" ht="12.75">
      <c r="E192" s="43"/>
      <c r="F192" s="61"/>
    </row>
    <row r="193" spans="3:9" ht="12.75">
      <c r="C193" s="35" t="s">
        <v>105</v>
      </c>
      <c r="D193" s="4">
        <v>2</v>
      </c>
      <c r="E193" s="3">
        <v>0</v>
      </c>
      <c r="F193" s="44">
        <f>D193*E193</f>
        <v>0</v>
      </c>
      <c r="I193" s="5" t="s">
        <v>106</v>
      </c>
    </row>
    <row r="194" spans="3:6" ht="12.75">
      <c r="C194" s="35"/>
      <c r="F194" s="45"/>
    </row>
    <row r="195" spans="1:6" ht="13.5" thickBot="1">
      <c r="A195" s="52"/>
      <c r="B195" s="53"/>
      <c r="C195" s="66" t="s">
        <v>4</v>
      </c>
      <c r="D195" s="67"/>
      <c r="E195" s="54"/>
      <c r="F195" s="55">
        <f>SUM(F118:F194)</f>
        <v>0</v>
      </c>
    </row>
    <row r="196" spans="1:6" ht="13.5" thickTop="1">
      <c r="A196" s="46"/>
      <c r="B196" s="47"/>
      <c r="C196" s="76"/>
      <c r="D196" s="86"/>
      <c r="E196" s="50"/>
      <c r="F196" s="87"/>
    </row>
    <row r="197" spans="1:7" s="25" customFormat="1" ht="12.75">
      <c r="A197" s="10" t="s">
        <v>22</v>
      </c>
      <c r="B197" s="11"/>
      <c r="C197" s="122" t="s">
        <v>23</v>
      </c>
      <c r="D197" s="123"/>
      <c r="E197" s="56"/>
      <c r="F197" s="57"/>
      <c r="G197" s="58"/>
    </row>
    <row r="198" ht="12.75" customHeight="1"/>
    <row r="199" spans="1:7" s="19" customFormat="1" ht="12.75">
      <c r="A199" s="24" t="s">
        <v>72</v>
      </c>
      <c r="B199" s="25"/>
      <c r="C199" s="125" t="s">
        <v>73</v>
      </c>
      <c r="D199" s="126"/>
      <c r="E199" s="28"/>
      <c r="F199" s="29"/>
      <c r="G199" s="30"/>
    </row>
    <row r="200" ht="13.5" customHeight="1"/>
    <row r="201" spans="1:7" s="19" customFormat="1" ht="12.75">
      <c r="A201" s="24" t="s">
        <v>61</v>
      </c>
      <c r="B201" s="25"/>
      <c r="C201" s="125" t="s">
        <v>62</v>
      </c>
      <c r="D201" s="126"/>
      <c r="E201" s="28"/>
      <c r="F201" s="29"/>
      <c r="G201" s="30"/>
    </row>
    <row r="202" spans="3:6" ht="12.75">
      <c r="C202" s="35"/>
      <c r="E202" s="43"/>
      <c r="F202" s="44"/>
    </row>
    <row r="203" spans="1:7" s="63" customFormat="1" ht="39.75" customHeight="1">
      <c r="A203" s="34" t="s">
        <v>83</v>
      </c>
      <c r="C203" s="120" t="s">
        <v>162</v>
      </c>
      <c r="D203" s="120"/>
      <c r="E203" s="120"/>
      <c r="F203" s="65"/>
      <c r="G203" s="69"/>
    </row>
    <row r="204" spans="5:6" ht="12.75">
      <c r="E204" s="43"/>
      <c r="F204" s="61"/>
    </row>
    <row r="205" spans="3:6" ht="12.75">
      <c r="C205" s="35" t="s">
        <v>84</v>
      </c>
      <c r="D205" s="4">
        <v>1050</v>
      </c>
      <c r="E205" s="3">
        <v>0</v>
      </c>
      <c r="F205" s="44">
        <f>D205*E205</f>
        <v>0</v>
      </c>
    </row>
    <row r="206" ht="12.75" customHeight="1"/>
    <row r="207" spans="1:7" s="19" customFormat="1" ht="12.75">
      <c r="A207" s="24" t="s">
        <v>54</v>
      </c>
      <c r="B207" s="25"/>
      <c r="C207" s="125" t="s">
        <v>55</v>
      </c>
      <c r="D207" s="126"/>
      <c r="E207" s="28"/>
      <c r="F207" s="29"/>
      <c r="G207" s="30"/>
    </row>
    <row r="208" spans="3:6" ht="12.75">
      <c r="C208" s="35"/>
      <c r="E208" s="43"/>
      <c r="F208" s="44"/>
    </row>
    <row r="209" spans="1:7" s="63" customFormat="1" ht="42" customHeight="1">
      <c r="A209" s="34" t="s">
        <v>85</v>
      </c>
      <c r="C209" s="120" t="s">
        <v>163</v>
      </c>
      <c r="D209" s="120"/>
      <c r="E209" s="120"/>
      <c r="F209" s="65"/>
      <c r="G209" s="69"/>
    </row>
    <row r="210" spans="5:6" ht="12.75">
      <c r="E210" s="43"/>
      <c r="F210" s="61"/>
    </row>
    <row r="211" spans="3:6" ht="12.75">
      <c r="C211" s="35" t="s">
        <v>41</v>
      </c>
      <c r="D211" s="4">
        <v>42</v>
      </c>
      <c r="E211" s="3">
        <v>0</v>
      </c>
      <c r="F211" s="44">
        <f>PRODUCT(D211,E211)</f>
        <v>0</v>
      </c>
    </row>
    <row r="212" spans="3:6" ht="12.75">
      <c r="C212" s="35"/>
      <c r="E212" s="43"/>
      <c r="F212" s="44"/>
    </row>
    <row r="213" spans="1:7" s="63" customFormat="1" ht="52.5" customHeight="1">
      <c r="A213" s="34" t="s">
        <v>131</v>
      </c>
      <c r="C213" s="120" t="s">
        <v>135</v>
      </c>
      <c r="D213" s="120"/>
      <c r="E213" s="120"/>
      <c r="F213" s="65"/>
      <c r="G213" s="69"/>
    </row>
    <row r="214" spans="1:7" s="63" customFormat="1" ht="12" customHeight="1">
      <c r="A214" s="34"/>
      <c r="C214" s="32"/>
      <c r="D214" s="32"/>
      <c r="E214" s="42"/>
      <c r="F214" s="65"/>
      <c r="G214" s="69"/>
    </row>
    <row r="215" spans="3:6" ht="14.25">
      <c r="C215" s="35" t="s">
        <v>68</v>
      </c>
      <c r="D215" s="4">
        <v>16.8</v>
      </c>
      <c r="E215" s="3">
        <v>0</v>
      </c>
      <c r="F215" s="44">
        <f>PRODUCT(D215,E215)</f>
        <v>0</v>
      </c>
    </row>
    <row r="216" ht="14.25" customHeight="1"/>
    <row r="217" spans="1:7" s="19" customFormat="1" ht="12.75">
      <c r="A217" s="24" t="s">
        <v>64</v>
      </c>
      <c r="B217" s="25"/>
      <c r="C217" s="125" t="s">
        <v>74</v>
      </c>
      <c r="D217" s="126"/>
      <c r="E217" s="38"/>
      <c r="F217" s="39"/>
      <c r="G217" s="30"/>
    </row>
    <row r="218" spans="1:7" ht="14.25" customHeight="1">
      <c r="A218" s="68"/>
      <c r="C218" s="5"/>
      <c r="D218" s="5"/>
      <c r="E218" s="43"/>
      <c r="F218" s="43"/>
      <c r="G218" s="5"/>
    </row>
    <row r="219" spans="1:7" s="63" customFormat="1" ht="28.5" customHeight="1">
      <c r="A219" s="34" t="s">
        <v>123</v>
      </c>
      <c r="C219" s="120" t="s">
        <v>125</v>
      </c>
      <c r="D219" s="120"/>
      <c r="E219" s="120"/>
      <c r="F219" s="65"/>
      <c r="G219" s="69"/>
    </row>
    <row r="220" spans="3:6" ht="12.75">
      <c r="C220" s="121" t="s">
        <v>164</v>
      </c>
      <c r="D220" s="121"/>
      <c r="E220" s="121"/>
      <c r="F220" s="61"/>
    </row>
    <row r="221" spans="3:6" ht="14.25">
      <c r="C221" s="35" t="s">
        <v>122</v>
      </c>
      <c r="D221" s="4">
        <v>113.4</v>
      </c>
      <c r="E221" s="3">
        <v>0</v>
      </c>
      <c r="F221" s="44">
        <f>D221*E221</f>
        <v>0</v>
      </c>
    </row>
    <row r="223" spans="1:6" ht="54" customHeight="1">
      <c r="A223" s="34" t="s">
        <v>124</v>
      </c>
      <c r="B223" s="63"/>
      <c r="C223" s="120" t="s">
        <v>173</v>
      </c>
      <c r="D223" s="120"/>
      <c r="E223" s="120"/>
      <c r="F223" s="37"/>
    </row>
    <row r="224" spans="3:4" ht="12.75">
      <c r="C224" s="121"/>
      <c r="D224" s="121"/>
    </row>
    <row r="225" spans="3:6" ht="14.25">
      <c r="C225" s="35" t="s">
        <v>108</v>
      </c>
      <c r="D225" s="4">
        <v>316</v>
      </c>
      <c r="E225" s="1">
        <v>0</v>
      </c>
      <c r="F225" s="45">
        <f>PRODUCT(D225,E225)</f>
        <v>0</v>
      </c>
    </row>
    <row r="226" spans="1:7" s="19" customFormat="1" ht="12.75">
      <c r="A226" s="24"/>
      <c r="B226" s="25"/>
      <c r="C226" s="26"/>
      <c r="D226" s="27"/>
      <c r="E226" s="38"/>
      <c r="F226" s="39"/>
      <c r="G226" s="30"/>
    </row>
    <row r="227" spans="1:7" s="19" customFormat="1" ht="12.75">
      <c r="A227" s="24" t="s">
        <v>93</v>
      </c>
      <c r="B227" s="25"/>
      <c r="C227" s="125" t="s">
        <v>94</v>
      </c>
      <c r="D227" s="126"/>
      <c r="E227" s="38"/>
      <c r="F227" s="39"/>
      <c r="G227" s="30"/>
    </row>
    <row r="228" spans="3:6" ht="13.5" customHeight="1">
      <c r="C228" s="35"/>
      <c r="D228" s="70"/>
      <c r="E228" s="43"/>
      <c r="F228" s="44"/>
    </row>
    <row r="229" spans="1:7" s="63" customFormat="1" ht="57" customHeight="1">
      <c r="A229" s="34" t="s">
        <v>165</v>
      </c>
      <c r="C229" s="127" t="s">
        <v>166</v>
      </c>
      <c r="D229" s="127"/>
      <c r="E229" s="127"/>
      <c r="F229" s="65"/>
      <c r="G229" s="69"/>
    </row>
    <row r="230" spans="5:6" ht="14.25" customHeight="1">
      <c r="E230" s="43"/>
      <c r="F230" s="61"/>
    </row>
    <row r="231" spans="3:6" ht="12.75">
      <c r="C231" s="35" t="s">
        <v>2</v>
      </c>
      <c r="D231" s="70">
        <v>1</v>
      </c>
      <c r="E231" s="3">
        <v>0</v>
      </c>
      <c r="F231" s="44">
        <f>D231*E231</f>
        <v>0</v>
      </c>
    </row>
    <row r="232" spans="1:7" s="19" customFormat="1" ht="12.75">
      <c r="A232" s="34"/>
      <c r="B232" s="5"/>
      <c r="C232" s="21"/>
      <c r="D232" s="4"/>
      <c r="E232" s="7"/>
      <c r="F232" s="22"/>
      <c r="G232" s="23"/>
    </row>
    <row r="233" spans="1:6" ht="12.75" customHeight="1">
      <c r="A233" s="24" t="s">
        <v>129</v>
      </c>
      <c r="B233" s="25"/>
      <c r="C233" s="125" t="s">
        <v>130</v>
      </c>
      <c r="D233" s="125"/>
      <c r="E233" s="28"/>
      <c r="F233" s="29"/>
    </row>
    <row r="234" spans="5:6" ht="12.75">
      <c r="E234" s="43"/>
      <c r="F234" s="61"/>
    </row>
    <row r="235" spans="1:7" s="63" customFormat="1" ht="17.25" customHeight="1">
      <c r="A235" s="88" t="s">
        <v>95</v>
      </c>
      <c r="C235" s="131" t="s">
        <v>96</v>
      </c>
      <c r="D235" s="120"/>
      <c r="E235" s="120"/>
      <c r="F235" s="65"/>
      <c r="G235" s="69"/>
    </row>
    <row r="236" spans="1:7" s="63" customFormat="1" ht="12.75" customHeight="1">
      <c r="A236" s="34"/>
      <c r="C236" s="32"/>
      <c r="D236" s="32"/>
      <c r="E236" s="42"/>
      <c r="F236" s="65"/>
      <c r="G236" s="69"/>
    </row>
    <row r="237" spans="3:6" ht="0.75" customHeight="1">
      <c r="C237" s="35"/>
      <c r="D237" s="70"/>
      <c r="E237" s="43"/>
      <c r="F237" s="44"/>
    </row>
    <row r="238" spans="3:6" ht="12.75" hidden="1">
      <c r="C238" s="35"/>
      <c r="D238" s="70"/>
      <c r="E238" s="43"/>
      <c r="F238" s="44"/>
    </row>
    <row r="239" spans="1:6" ht="13.5" thickBot="1">
      <c r="A239" s="52"/>
      <c r="B239" s="53"/>
      <c r="C239" s="66" t="s">
        <v>97</v>
      </c>
      <c r="D239" s="67"/>
      <c r="E239" s="89"/>
      <c r="F239" s="90">
        <f>SUM(F235:F238)</f>
        <v>0</v>
      </c>
    </row>
    <row r="240" spans="3:6" ht="13.5" thickTop="1">
      <c r="C240" s="35"/>
      <c r="F240" s="45"/>
    </row>
    <row r="241" spans="1:6" ht="13.5" thickBot="1">
      <c r="A241" s="52"/>
      <c r="B241" s="53"/>
      <c r="C241" s="66" t="s">
        <v>65</v>
      </c>
      <c r="D241" s="67"/>
      <c r="E241" s="54"/>
      <c r="F241" s="55">
        <f>SUM(F198:F240)</f>
        <v>0</v>
      </c>
    </row>
    <row r="242" spans="1:7" ht="13.5" thickTop="1">
      <c r="A242" s="68"/>
      <c r="C242" s="5"/>
      <c r="D242" s="5"/>
      <c r="F242" s="7"/>
      <c r="G242" s="5"/>
    </row>
    <row r="243" spans="1:256" s="25" customFormat="1" ht="12.75" customHeight="1">
      <c r="A243" s="10" t="s">
        <v>25</v>
      </c>
      <c r="B243" s="11"/>
      <c r="C243" s="122" t="s">
        <v>26</v>
      </c>
      <c r="D243" s="122"/>
      <c r="E243" s="56"/>
      <c r="F243" s="57"/>
      <c r="G243" s="24"/>
      <c r="I243" s="125"/>
      <c r="J243" s="126"/>
      <c r="K243" s="16"/>
      <c r="L243" s="58"/>
      <c r="M243" s="24"/>
      <c r="O243" s="125"/>
      <c r="P243" s="126"/>
      <c r="Q243" s="16"/>
      <c r="R243" s="58"/>
      <c r="S243" s="24"/>
      <c r="U243" s="125"/>
      <c r="V243" s="126"/>
      <c r="W243" s="16"/>
      <c r="X243" s="58"/>
      <c r="Y243" s="24"/>
      <c r="AA243" s="125"/>
      <c r="AB243" s="126"/>
      <c r="AC243" s="16"/>
      <c r="AD243" s="58"/>
      <c r="AE243" s="24"/>
      <c r="AG243" s="125"/>
      <c r="AH243" s="126"/>
      <c r="AI243" s="16"/>
      <c r="AJ243" s="58"/>
      <c r="AK243" s="24"/>
      <c r="AM243" s="125"/>
      <c r="AN243" s="126"/>
      <c r="AO243" s="16"/>
      <c r="AP243" s="58"/>
      <c r="AQ243" s="24"/>
      <c r="AS243" s="125"/>
      <c r="AT243" s="126"/>
      <c r="AU243" s="16"/>
      <c r="AV243" s="58"/>
      <c r="AW243" s="24"/>
      <c r="AY243" s="125"/>
      <c r="AZ243" s="126"/>
      <c r="BA243" s="16"/>
      <c r="BB243" s="58"/>
      <c r="BC243" s="24"/>
      <c r="BE243" s="125"/>
      <c r="BF243" s="126"/>
      <c r="BG243" s="16"/>
      <c r="BH243" s="58"/>
      <c r="BI243" s="24"/>
      <c r="BK243" s="125"/>
      <c r="BL243" s="126"/>
      <c r="BM243" s="16"/>
      <c r="BN243" s="58"/>
      <c r="BO243" s="24"/>
      <c r="BQ243" s="125"/>
      <c r="BR243" s="126"/>
      <c r="BS243" s="16"/>
      <c r="BT243" s="58"/>
      <c r="BU243" s="24"/>
      <c r="BW243" s="125"/>
      <c r="BX243" s="126"/>
      <c r="BY243" s="16"/>
      <c r="BZ243" s="58"/>
      <c r="CA243" s="24"/>
      <c r="CC243" s="125"/>
      <c r="CD243" s="126"/>
      <c r="CE243" s="16"/>
      <c r="CF243" s="58"/>
      <c r="CG243" s="24"/>
      <c r="CI243" s="125"/>
      <c r="CJ243" s="126"/>
      <c r="CK243" s="16"/>
      <c r="CL243" s="58"/>
      <c r="CM243" s="24"/>
      <c r="CO243" s="125"/>
      <c r="CP243" s="126"/>
      <c r="CQ243" s="16"/>
      <c r="CR243" s="58"/>
      <c r="CS243" s="24"/>
      <c r="CU243" s="125"/>
      <c r="CV243" s="126"/>
      <c r="CW243" s="16"/>
      <c r="CX243" s="58"/>
      <c r="CY243" s="24"/>
      <c r="DA243" s="125"/>
      <c r="DB243" s="126"/>
      <c r="DC243" s="16"/>
      <c r="DD243" s="58"/>
      <c r="DE243" s="24"/>
      <c r="DG243" s="125"/>
      <c r="DH243" s="126"/>
      <c r="DI243" s="16"/>
      <c r="DJ243" s="58"/>
      <c r="DK243" s="24"/>
      <c r="DM243" s="125"/>
      <c r="DN243" s="126"/>
      <c r="DO243" s="16"/>
      <c r="DP243" s="58"/>
      <c r="DQ243" s="24"/>
      <c r="DS243" s="125"/>
      <c r="DT243" s="126"/>
      <c r="DU243" s="16"/>
      <c r="DV243" s="58"/>
      <c r="DW243" s="24"/>
      <c r="DY243" s="125"/>
      <c r="DZ243" s="126"/>
      <c r="EA243" s="16"/>
      <c r="EB243" s="58"/>
      <c r="EC243" s="24"/>
      <c r="EE243" s="125"/>
      <c r="EF243" s="126"/>
      <c r="EG243" s="16"/>
      <c r="EH243" s="58"/>
      <c r="EI243" s="24"/>
      <c r="EK243" s="125"/>
      <c r="EL243" s="126"/>
      <c r="EM243" s="16"/>
      <c r="EN243" s="58"/>
      <c r="EO243" s="24"/>
      <c r="EQ243" s="125"/>
      <c r="ER243" s="126"/>
      <c r="ES243" s="16"/>
      <c r="ET243" s="58"/>
      <c r="EU243" s="24"/>
      <c r="EW243" s="125"/>
      <c r="EX243" s="126"/>
      <c r="EY243" s="16"/>
      <c r="EZ243" s="58"/>
      <c r="FA243" s="24"/>
      <c r="FC243" s="125"/>
      <c r="FD243" s="126"/>
      <c r="FE243" s="16"/>
      <c r="FF243" s="58"/>
      <c r="FG243" s="24"/>
      <c r="FI243" s="125"/>
      <c r="FJ243" s="126"/>
      <c r="FK243" s="16"/>
      <c r="FL243" s="58"/>
      <c r="FM243" s="24"/>
      <c r="FO243" s="125"/>
      <c r="FP243" s="126"/>
      <c r="FQ243" s="16"/>
      <c r="FR243" s="58"/>
      <c r="FS243" s="24"/>
      <c r="FU243" s="125"/>
      <c r="FV243" s="126"/>
      <c r="FW243" s="16"/>
      <c r="FX243" s="58"/>
      <c r="FY243" s="24"/>
      <c r="GA243" s="125"/>
      <c r="GB243" s="126"/>
      <c r="GC243" s="16"/>
      <c r="GD243" s="58"/>
      <c r="GE243" s="24"/>
      <c r="GG243" s="125"/>
      <c r="GH243" s="126"/>
      <c r="GI243" s="16"/>
      <c r="GJ243" s="58"/>
      <c r="GK243" s="24"/>
      <c r="GM243" s="125"/>
      <c r="GN243" s="126"/>
      <c r="GO243" s="16"/>
      <c r="GP243" s="58"/>
      <c r="GQ243" s="24"/>
      <c r="GS243" s="125"/>
      <c r="GT243" s="126"/>
      <c r="GU243" s="16"/>
      <c r="GV243" s="58"/>
      <c r="GW243" s="24"/>
      <c r="GY243" s="125"/>
      <c r="GZ243" s="126"/>
      <c r="HA243" s="16"/>
      <c r="HB243" s="58"/>
      <c r="HC243" s="24"/>
      <c r="HE243" s="125"/>
      <c r="HF243" s="126"/>
      <c r="HG243" s="16"/>
      <c r="HH243" s="58"/>
      <c r="HI243" s="24"/>
      <c r="HK243" s="125"/>
      <c r="HL243" s="126"/>
      <c r="HM243" s="16"/>
      <c r="HN243" s="58"/>
      <c r="HO243" s="24"/>
      <c r="HQ243" s="125"/>
      <c r="HR243" s="126"/>
      <c r="HS243" s="16"/>
      <c r="HT243" s="58"/>
      <c r="HU243" s="24"/>
      <c r="HW243" s="125"/>
      <c r="HX243" s="126"/>
      <c r="HY243" s="16"/>
      <c r="HZ243" s="58"/>
      <c r="IA243" s="24"/>
      <c r="IC243" s="125"/>
      <c r="ID243" s="126"/>
      <c r="IE243" s="16"/>
      <c r="IF243" s="58"/>
      <c r="IG243" s="24"/>
      <c r="II243" s="125"/>
      <c r="IJ243" s="126"/>
      <c r="IK243" s="16"/>
      <c r="IL243" s="58"/>
      <c r="IM243" s="24"/>
      <c r="IO243" s="125"/>
      <c r="IP243" s="126"/>
      <c r="IQ243" s="16"/>
      <c r="IR243" s="58"/>
      <c r="IS243" s="24"/>
      <c r="IU243" s="125"/>
      <c r="IV243" s="126"/>
    </row>
    <row r="244" spans="1:256" s="25" customFormat="1" ht="12.75" customHeight="1">
      <c r="A244" s="24"/>
      <c r="C244" s="26"/>
      <c r="D244" s="27"/>
      <c r="E244" s="38"/>
      <c r="F244" s="39"/>
      <c r="G244" s="24"/>
      <c r="I244" s="26"/>
      <c r="J244" s="27"/>
      <c r="K244" s="16"/>
      <c r="L244" s="58"/>
      <c r="M244" s="24"/>
      <c r="O244" s="26"/>
      <c r="P244" s="27"/>
      <c r="Q244" s="16"/>
      <c r="R244" s="58"/>
      <c r="S244" s="24"/>
      <c r="U244" s="26"/>
      <c r="V244" s="27"/>
      <c r="W244" s="16"/>
      <c r="X244" s="58"/>
      <c r="Y244" s="24"/>
      <c r="AA244" s="26"/>
      <c r="AB244" s="27"/>
      <c r="AC244" s="16"/>
      <c r="AD244" s="58"/>
      <c r="AE244" s="24"/>
      <c r="AG244" s="26"/>
      <c r="AH244" s="27"/>
      <c r="AI244" s="16"/>
      <c r="AJ244" s="58"/>
      <c r="AK244" s="24"/>
      <c r="AM244" s="26"/>
      <c r="AN244" s="27"/>
      <c r="AO244" s="16"/>
      <c r="AP244" s="58"/>
      <c r="AQ244" s="24"/>
      <c r="AS244" s="26"/>
      <c r="AT244" s="27"/>
      <c r="AU244" s="16"/>
      <c r="AV244" s="58"/>
      <c r="AW244" s="24"/>
      <c r="AY244" s="26"/>
      <c r="AZ244" s="27"/>
      <c r="BA244" s="16"/>
      <c r="BB244" s="58"/>
      <c r="BC244" s="24"/>
      <c r="BE244" s="26"/>
      <c r="BF244" s="27"/>
      <c r="BG244" s="16"/>
      <c r="BH244" s="58"/>
      <c r="BI244" s="24"/>
      <c r="BK244" s="26"/>
      <c r="BL244" s="27"/>
      <c r="BM244" s="16"/>
      <c r="BN244" s="58"/>
      <c r="BO244" s="24"/>
      <c r="BQ244" s="26"/>
      <c r="BR244" s="27"/>
      <c r="BS244" s="16"/>
      <c r="BT244" s="58"/>
      <c r="BU244" s="24"/>
      <c r="BW244" s="26"/>
      <c r="BX244" s="27"/>
      <c r="BY244" s="16"/>
      <c r="BZ244" s="58"/>
      <c r="CA244" s="24"/>
      <c r="CC244" s="26"/>
      <c r="CD244" s="27"/>
      <c r="CE244" s="16"/>
      <c r="CF244" s="58"/>
      <c r="CG244" s="24"/>
      <c r="CI244" s="26"/>
      <c r="CJ244" s="27"/>
      <c r="CK244" s="16"/>
      <c r="CL244" s="58"/>
      <c r="CM244" s="24"/>
      <c r="CO244" s="26"/>
      <c r="CP244" s="27"/>
      <c r="CQ244" s="16"/>
      <c r="CR244" s="58"/>
      <c r="CS244" s="24"/>
      <c r="CU244" s="26"/>
      <c r="CV244" s="27"/>
      <c r="CW244" s="16"/>
      <c r="CX244" s="58"/>
      <c r="CY244" s="24"/>
      <c r="DA244" s="26"/>
      <c r="DB244" s="27"/>
      <c r="DC244" s="16"/>
      <c r="DD244" s="58"/>
      <c r="DE244" s="24"/>
      <c r="DG244" s="26"/>
      <c r="DH244" s="27"/>
      <c r="DI244" s="16"/>
      <c r="DJ244" s="58"/>
      <c r="DK244" s="24"/>
      <c r="DM244" s="26"/>
      <c r="DN244" s="27"/>
      <c r="DO244" s="16"/>
      <c r="DP244" s="58"/>
      <c r="DQ244" s="24"/>
      <c r="DS244" s="26"/>
      <c r="DT244" s="27"/>
      <c r="DU244" s="16"/>
      <c r="DV244" s="58"/>
      <c r="DW244" s="24"/>
      <c r="DY244" s="26"/>
      <c r="DZ244" s="27"/>
      <c r="EA244" s="16"/>
      <c r="EB244" s="58"/>
      <c r="EC244" s="24"/>
      <c r="EE244" s="26"/>
      <c r="EF244" s="27"/>
      <c r="EG244" s="16"/>
      <c r="EH244" s="58"/>
      <c r="EI244" s="24"/>
      <c r="EK244" s="26"/>
      <c r="EL244" s="27"/>
      <c r="EM244" s="16"/>
      <c r="EN244" s="58"/>
      <c r="EO244" s="24"/>
      <c r="EQ244" s="26"/>
      <c r="ER244" s="27"/>
      <c r="ES244" s="16"/>
      <c r="ET244" s="58"/>
      <c r="EU244" s="24"/>
      <c r="EW244" s="26"/>
      <c r="EX244" s="27"/>
      <c r="EY244" s="16"/>
      <c r="EZ244" s="58"/>
      <c r="FA244" s="24"/>
      <c r="FC244" s="26"/>
      <c r="FD244" s="27"/>
      <c r="FE244" s="16"/>
      <c r="FF244" s="58"/>
      <c r="FG244" s="24"/>
      <c r="FI244" s="26"/>
      <c r="FJ244" s="27"/>
      <c r="FK244" s="16"/>
      <c r="FL244" s="58"/>
      <c r="FM244" s="24"/>
      <c r="FO244" s="26"/>
      <c r="FP244" s="27"/>
      <c r="FQ244" s="16"/>
      <c r="FR244" s="58"/>
      <c r="FS244" s="24"/>
      <c r="FU244" s="26"/>
      <c r="FV244" s="27"/>
      <c r="FW244" s="16"/>
      <c r="FX244" s="58"/>
      <c r="FY244" s="24"/>
      <c r="GA244" s="26"/>
      <c r="GB244" s="27"/>
      <c r="GC244" s="16"/>
      <c r="GD244" s="58"/>
      <c r="GE244" s="24"/>
      <c r="GG244" s="26"/>
      <c r="GH244" s="27"/>
      <c r="GI244" s="16"/>
      <c r="GJ244" s="58"/>
      <c r="GK244" s="24"/>
      <c r="GM244" s="26"/>
      <c r="GN244" s="27"/>
      <c r="GO244" s="16"/>
      <c r="GP244" s="58"/>
      <c r="GQ244" s="24"/>
      <c r="GS244" s="26"/>
      <c r="GT244" s="27"/>
      <c r="GU244" s="16"/>
      <c r="GV244" s="58"/>
      <c r="GW244" s="24"/>
      <c r="GY244" s="26"/>
      <c r="GZ244" s="27"/>
      <c r="HA244" s="16"/>
      <c r="HB244" s="58"/>
      <c r="HC244" s="24"/>
      <c r="HE244" s="26"/>
      <c r="HF244" s="27"/>
      <c r="HG244" s="16"/>
      <c r="HH244" s="58"/>
      <c r="HI244" s="24"/>
      <c r="HK244" s="26"/>
      <c r="HL244" s="27"/>
      <c r="HM244" s="16"/>
      <c r="HN244" s="58"/>
      <c r="HO244" s="24"/>
      <c r="HQ244" s="26"/>
      <c r="HR244" s="27"/>
      <c r="HS244" s="16"/>
      <c r="HT244" s="58"/>
      <c r="HU244" s="24"/>
      <c r="HW244" s="26"/>
      <c r="HX244" s="27"/>
      <c r="HY244" s="16"/>
      <c r="HZ244" s="58"/>
      <c r="IA244" s="24"/>
      <c r="IC244" s="26"/>
      <c r="ID244" s="27"/>
      <c r="IE244" s="16"/>
      <c r="IF244" s="58"/>
      <c r="IG244" s="24"/>
      <c r="II244" s="26"/>
      <c r="IJ244" s="27"/>
      <c r="IK244" s="16"/>
      <c r="IL244" s="58"/>
      <c r="IM244" s="24"/>
      <c r="IO244" s="26"/>
      <c r="IP244" s="27"/>
      <c r="IQ244" s="16"/>
      <c r="IR244" s="58"/>
      <c r="IS244" s="24"/>
      <c r="IU244" s="26"/>
      <c r="IV244" s="27"/>
    </row>
    <row r="245" spans="1:7" ht="12.75">
      <c r="A245" s="19" t="s">
        <v>86</v>
      </c>
      <c r="C245" s="19" t="s">
        <v>87</v>
      </c>
      <c r="D245" s="5"/>
      <c r="E245" s="43"/>
      <c r="F245" s="43"/>
      <c r="G245" s="5"/>
    </row>
    <row r="246" spans="1:7" ht="12.75">
      <c r="A246" s="68"/>
      <c r="C246" s="5"/>
      <c r="D246" s="5"/>
      <c r="E246" s="43"/>
      <c r="F246" s="43"/>
      <c r="G246" s="5"/>
    </row>
    <row r="247" spans="1:7" s="63" customFormat="1" ht="18" customHeight="1">
      <c r="A247" s="34" t="s">
        <v>98</v>
      </c>
      <c r="C247" s="120" t="s">
        <v>167</v>
      </c>
      <c r="D247" s="120"/>
      <c r="E247" s="120"/>
      <c r="F247" s="65"/>
      <c r="G247" s="69"/>
    </row>
    <row r="248" spans="3:6" ht="12.75">
      <c r="C248" s="35" t="s">
        <v>88</v>
      </c>
      <c r="D248" s="70">
        <v>60</v>
      </c>
      <c r="E248" s="3">
        <v>0</v>
      </c>
      <c r="F248" s="44">
        <f>D248*E248</f>
        <v>0</v>
      </c>
    </row>
    <row r="250" spans="1:7" ht="12.75">
      <c r="A250" s="91" t="s">
        <v>34</v>
      </c>
      <c r="C250" s="19" t="s">
        <v>35</v>
      </c>
      <c r="D250" s="5"/>
      <c r="F250" s="7"/>
      <c r="G250" s="5"/>
    </row>
    <row r="251" ht="12" customHeight="1"/>
    <row r="252" spans="1:7" s="63" customFormat="1" ht="27" customHeight="1">
      <c r="A252" s="34" t="s">
        <v>63</v>
      </c>
      <c r="C252" s="120" t="s">
        <v>192</v>
      </c>
      <c r="D252" s="120"/>
      <c r="E252" s="120"/>
      <c r="F252" s="37"/>
      <c r="G252" s="69"/>
    </row>
    <row r="253" ht="12.75" customHeight="1"/>
    <row r="254" spans="3:6" ht="12.75">
      <c r="C254" s="35" t="s">
        <v>2</v>
      </c>
      <c r="D254" s="70">
        <v>1</v>
      </c>
      <c r="E254" s="1">
        <v>0</v>
      </c>
      <c r="F254" s="45">
        <f>D254*E254</f>
        <v>0</v>
      </c>
    </row>
    <row r="255" spans="3:6" ht="12.75">
      <c r="C255" s="35"/>
      <c r="D255" s="70"/>
      <c r="F255" s="45"/>
    </row>
    <row r="256" spans="1:6" ht="13.5" thickBot="1">
      <c r="A256" s="52"/>
      <c r="B256" s="53"/>
      <c r="C256" s="66" t="s">
        <v>28</v>
      </c>
      <c r="D256" s="67"/>
      <c r="E256" s="54"/>
      <c r="F256" s="55">
        <f>SUM(F246:F255)</f>
        <v>0</v>
      </c>
    </row>
    <row r="257" spans="1:7" ht="13.5" thickTop="1">
      <c r="A257" s="68"/>
      <c r="C257" s="5"/>
      <c r="D257" s="5"/>
      <c r="F257" s="7"/>
      <c r="G257" s="5"/>
    </row>
    <row r="258" spans="1:7" ht="12.75">
      <c r="A258" s="68"/>
      <c r="C258" s="5"/>
      <c r="D258" s="5"/>
      <c r="F258" s="7"/>
      <c r="G258" s="5"/>
    </row>
    <row r="259" spans="1:256" s="25" customFormat="1" ht="12.75">
      <c r="A259" s="10" t="s">
        <v>29</v>
      </c>
      <c r="B259" s="11"/>
      <c r="C259" s="122" t="s">
        <v>5</v>
      </c>
      <c r="D259" s="123"/>
      <c r="E259" s="56"/>
      <c r="F259" s="57"/>
      <c r="G259" s="24"/>
      <c r="I259" s="125"/>
      <c r="J259" s="126"/>
      <c r="K259" s="16"/>
      <c r="L259" s="58"/>
      <c r="M259" s="24"/>
      <c r="O259" s="125"/>
      <c r="P259" s="126"/>
      <c r="Q259" s="16"/>
      <c r="R259" s="58"/>
      <c r="S259" s="24"/>
      <c r="U259" s="125"/>
      <c r="V259" s="126"/>
      <c r="W259" s="16"/>
      <c r="X259" s="58"/>
      <c r="Y259" s="24"/>
      <c r="AA259" s="125"/>
      <c r="AB259" s="126"/>
      <c r="AC259" s="16"/>
      <c r="AD259" s="58"/>
      <c r="AE259" s="24"/>
      <c r="AG259" s="125"/>
      <c r="AH259" s="126"/>
      <c r="AI259" s="16"/>
      <c r="AJ259" s="58"/>
      <c r="AK259" s="24"/>
      <c r="AM259" s="125"/>
      <c r="AN259" s="126"/>
      <c r="AO259" s="16"/>
      <c r="AP259" s="58"/>
      <c r="AQ259" s="24"/>
      <c r="AS259" s="125"/>
      <c r="AT259" s="126"/>
      <c r="AU259" s="16"/>
      <c r="AV259" s="58"/>
      <c r="AW259" s="24"/>
      <c r="AY259" s="125"/>
      <c r="AZ259" s="126"/>
      <c r="BA259" s="16"/>
      <c r="BB259" s="58"/>
      <c r="BC259" s="24"/>
      <c r="BE259" s="125"/>
      <c r="BF259" s="126"/>
      <c r="BG259" s="16"/>
      <c r="BH259" s="58"/>
      <c r="BI259" s="24"/>
      <c r="BK259" s="125"/>
      <c r="BL259" s="126"/>
      <c r="BM259" s="16"/>
      <c r="BN259" s="58"/>
      <c r="BO259" s="24"/>
      <c r="BQ259" s="125"/>
      <c r="BR259" s="126"/>
      <c r="BS259" s="16"/>
      <c r="BT259" s="58"/>
      <c r="BU259" s="24"/>
      <c r="BW259" s="125"/>
      <c r="BX259" s="126"/>
      <c r="BY259" s="16"/>
      <c r="BZ259" s="58"/>
      <c r="CA259" s="24"/>
      <c r="CC259" s="125"/>
      <c r="CD259" s="126"/>
      <c r="CE259" s="16"/>
      <c r="CF259" s="58"/>
      <c r="CG259" s="24"/>
      <c r="CI259" s="125"/>
      <c r="CJ259" s="126"/>
      <c r="CK259" s="16"/>
      <c r="CL259" s="58"/>
      <c r="CM259" s="24"/>
      <c r="CO259" s="125"/>
      <c r="CP259" s="126"/>
      <c r="CQ259" s="16"/>
      <c r="CR259" s="58"/>
      <c r="CS259" s="24"/>
      <c r="CU259" s="125"/>
      <c r="CV259" s="126"/>
      <c r="CW259" s="16"/>
      <c r="CX259" s="58"/>
      <c r="CY259" s="24"/>
      <c r="DA259" s="125"/>
      <c r="DB259" s="126"/>
      <c r="DC259" s="16"/>
      <c r="DD259" s="58"/>
      <c r="DE259" s="24"/>
      <c r="DG259" s="125"/>
      <c r="DH259" s="126"/>
      <c r="DI259" s="16"/>
      <c r="DJ259" s="58"/>
      <c r="DK259" s="24"/>
      <c r="DM259" s="125"/>
      <c r="DN259" s="126"/>
      <c r="DO259" s="16"/>
      <c r="DP259" s="58"/>
      <c r="DQ259" s="24"/>
      <c r="DS259" s="125"/>
      <c r="DT259" s="126"/>
      <c r="DU259" s="16"/>
      <c r="DV259" s="58"/>
      <c r="DW259" s="24"/>
      <c r="DY259" s="125"/>
      <c r="DZ259" s="126"/>
      <c r="EA259" s="16"/>
      <c r="EB259" s="58"/>
      <c r="EC259" s="24"/>
      <c r="EE259" s="125"/>
      <c r="EF259" s="126"/>
      <c r="EG259" s="16"/>
      <c r="EH259" s="58"/>
      <c r="EI259" s="24"/>
      <c r="EK259" s="125"/>
      <c r="EL259" s="126"/>
      <c r="EM259" s="16"/>
      <c r="EN259" s="58"/>
      <c r="EO259" s="24"/>
      <c r="EQ259" s="125"/>
      <c r="ER259" s="126"/>
      <c r="ES259" s="16"/>
      <c r="ET259" s="58"/>
      <c r="EU259" s="24"/>
      <c r="EW259" s="125"/>
      <c r="EX259" s="126"/>
      <c r="EY259" s="16"/>
      <c r="EZ259" s="58"/>
      <c r="FA259" s="24"/>
      <c r="FC259" s="125"/>
      <c r="FD259" s="126"/>
      <c r="FE259" s="16"/>
      <c r="FF259" s="58"/>
      <c r="FG259" s="24"/>
      <c r="FI259" s="125"/>
      <c r="FJ259" s="126"/>
      <c r="FK259" s="16"/>
      <c r="FL259" s="58"/>
      <c r="FM259" s="24"/>
      <c r="FO259" s="125"/>
      <c r="FP259" s="126"/>
      <c r="FQ259" s="16"/>
      <c r="FR259" s="58"/>
      <c r="FS259" s="24"/>
      <c r="FU259" s="125"/>
      <c r="FV259" s="126"/>
      <c r="FW259" s="16"/>
      <c r="FX259" s="58"/>
      <c r="FY259" s="24"/>
      <c r="GA259" s="125"/>
      <c r="GB259" s="126"/>
      <c r="GC259" s="16"/>
      <c r="GD259" s="58"/>
      <c r="GE259" s="24"/>
      <c r="GG259" s="125"/>
      <c r="GH259" s="126"/>
      <c r="GI259" s="16"/>
      <c r="GJ259" s="58"/>
      <c r="GK259" s="24"/>
      <c r="GM259" s="125"/>
      <c r="GN259" s="126"/>
      <c r="GO259" s="16"/>
      <c r="GP259" s="58"/>
      <c r="GQ259" s="24"/>
      <c r="GS259" s="125"/>
      <c r="GT259" s="126"/>
      <c r="GU259" s="16"/>
      <c r="GV259" s="58"/>
      <c r="GW259" s="24"/>
      <c r="GY259" s="125"/>
      <c r="GZ259" s="126"/>
      <c r="HA259" s="16"/>
      <c r="HB259" s="58"/>
      <c r="HC259" s="24"/>
      <c r="HE259" s="125"/>
      <c r="HF259" s="126"/>
      <c r="HG259" s="16"/>
      <c r="HH259" s="58"/>
      <c r="HI259" s="24"/>
      <c r="HK259" s="125"/>
      <c r="HL259" s="126"/>
      <c r="HM259" s="16"/>
      <c r="HN259" s="58"/>
      <c r="HO259" s="24"/>
      <c r="HQ259" s="125"/>
      <c r="HR259" s="126"/>
      <c r="HS259" s="16"/>
      <c r="HT259" s="58"/>
      <c r="HU259" s="24"/>
      <c r="HW259" s="125"/>
      <c r="HX259" s="126"/>
      <c r="HY259" s="16"/>
      <c r="HZ259" s="58"/>
      <c r="IA259" s="24"/>
      <c r="IC259" s="125"/>
      <c r="ID259" s="126"/>
      <c r="IE259" s="16"/>
      <c r="IF259" s="58"/>
      <c r="IG259" s="24"/>
      <c r="II259" s="125"/>
      <c r="IJ259" s="126"/>
      <c r="IK259" s="16"/>
      <c r="IL259" s="58"/>
      <c r="IM259" s="24"/>
      <c r="IO259" s="125"/>
      <c r="IP259" s="126"/>
      <c r="IQ259" s="16"/>
      <c r="IR259" s="58"/>
      <c r="IS259" s="24"/>
      <c r="IU259" s="125"/>
      <c r="IV259" s="126"/>
    </row>
    <row r="260" spans="1:7" ht="12.75">
      <c r="A260" s="68"/>
      <c r="C260" s="5"/>
      <c r="D260" s="5"/>
      <c r="F260" s="7"/>
      <c r="G260" s="5"/>
    </row>
    <row r="261" spans="1:7" ht="12.75">
      <c r="A261" s="68"/>
      <c r="C261" s="5"/>
      <c r="D261" s="5"/>
      <c r="F261" s="7"/>
      <c r="G261" s="5"/>
    </row>
    <row r="262" spans="1:7" s="63" customFormat="1" ht="52.5" customHeight="1">
      <c r="A262" s="34" t="s">
        <v>36</v>
      </c>
      <c r="C262" s="120" t="s">
        <v>191</v>
      </c>
      <c r="D262" s="120"/>
      <c r="E262" s="120"/>
      <c r="F262" s="37"/>
      <c r="G262" s="69"/>
    </row>
    <row r="263" spans="1:7" s="63" customFormat="1" ht="15" customHeight="1">
      <c r="A263" s="34"/>
      <c r="C263" s="32"/>
      <c r="D263" s="32"/>
      <c r="E263" s="92"/>
      <c r="F263" s="93">
        <f>(SK_PRIPRAVA+SK_ZEMELJSKA+sk_VOZIŠČNE+sk_odvodnjavanje+sk_gradbena+sk_tuje)*0.1</f>
        <v>0</v>
      </c>
      <c r="G263" s="69"/>
    </row>
    <row r="264" spans="1:6" ht="12.75">
      <c r="A264" s="46"/>
      <c r="B264" s="47"/>
      <c r="C264" s="48"/>
      <c r="D264" s="49"/>
      <c r="E264" s="50"/>
      <c r="F264" s="51"/>
    </row>
    <row r="265" spans="1:6" ht="13.5" thickBot="1">
      <c r="A265" s="52"/>
      <c r="B265" s="53"/>
      <c r="C265" s="66" t="s">
        <v>6</v>
      </c>
      <c r="D265" s="67"/>
      <c r="E265" s="54"/>
      <c r="F265" s="55">
        <f>SUM(pr09:F264)</f>
        <v>0</v>
      </c>
    </row>
    <row r="266" spans="1:6" ht="13.5" thickTop="1">
      <c r="A266" s="46"/>
      <c r="B266" s="47"/>
      <c r="C266" s="76"/>
      <c r="D266" s="86"/>
      <c r="E266" s="50"/>
      <c r="F266" s="87"/>
    </row>
    <row r="267" spans="1:6" ht="12.75">
      <c r="A267" s="46"/>
      <c r="B267" s="47"/>
      <c r="C267" s="76"/>
      <c r="D267" s="86"/>
      <c r="E267" s="50"/>
      <c r="F267" s="87"/>
    </row>
    <row r="268" spans="1:7" ht="12.75">
      <c r="A268" s="68"/>
      <c r="C268" s="5"/>
      <c r="D268" s="5"/>
      <c r="F268" s="7"/>
      <c r="G268" s="5"/>
    </row>
    <row r="269" spans="1:7" ht="12.75">
      <c r="A269" s="68"/>
      <c r="C269" s="5"/>
      <c r="D269" s="5"/>
      <c r="F269" s="7"/>
      <c r="G269" s="5"/>
    </row>
    <row r="270" spans="1:7" ht="12.75">
      <c r="A270" s="68"/>
      <c r="C270" s="5"/>
      <c r="D270" s="5"/>
      <c r="F270" s="7"/>
      <c r="G270" s="5"/>
    </row>
    <row r="271" spans="1:7" ht="12.75">
      <c r="A271" s="68"/>
      <c r="C271" s="5"/>
      <c r="D271" s="5"/>
      <c r="F271" s="7"/>
      <c r="G271" s="5"/>
    </row>
    <row r="273" spans="1:6" ht="12.75">
      <c r="A273" s="31"/>
      <c r="C273" s="120"/>
      <c r="D273" s="120"/>
      <c r="E273" s="120"/>
      <c r="F273" s="37"/>
    </row>
    <row r="275" spans="3:4" ht="12.75">
      <c r="C275" s="94"/>
      <c r="D275" s="36"/>
    </row>
  </sheetData>
  <sheetProtection password="C668" sheet="1" objects="1" scenarios="1" selectLockedCells="1"/>
  <mergeCells count="183">
    <mergeCell ref="C92:E92"/>
    <mergeCell ref="C93:E93"/>
    <mergeCell ref="C96:E96"/>
    <mergeCell ref="C57:E57"/>
    <mergeCell ref="C67:D67"/>
    <mergeCell ref="C86:E86"/>
    <mergeCell ref="C74:D74"/>
    <mergeCell ref="C76:E76"/>
    <mergeCell ref="C84:D84"/>
    <mergeCell ref="C69:D69"/>
    <mergeCell ref="C43:E43"/>
    <mergeCell ref="C46:D46"/>
    <mergeCell ref="C104:D104"/>
    <mergeCell ref="C102:D102"/>
    <mergeCell ref="C66:E66"/>
    <mergeCell ref="C80:E80"/>
    <mergeCell ref="C65:D65"/>
    <mergeCell ref="C77:D77"/>
    <mergeCell ref="C54:D54"/>
    <mergeCell ref="C71:D71"/>
    <mergeCell ref="A2:F2"/>
    <mergeCell ref="C47:D47"/>
    <mergeCell ref="C6:D6"/>
    <mergeCell ref="C4:D4"/>
    <mergeCell ref="C28:D28"/>
    <mergeCell ref="C12:E12"/>
    <mergeCell ref="C42:D42"/>
    <mergeCell ref="C33:E33"/>
    <mergeCell ref="C29:D29"/>
    <mergeCell ref="C36:D36"/>
    <mergeCell ref="C51:D51"/>
    <mergeCell ref="C19:E19"/>
    <mergeCell ref="C37:D37"/>
    <mergeCell ref="C62:E62"/>
    <mergeCell ref="C32:D32"/>
    <mergeCell ref="C20:D20"/>
    <mergeCell ref="C23:E23"/>
    <mergeCell ref="C24:D24"/>
    <mergeCell ref="C31:E31"/>
    <mergeCell ref="C61:E61"/>
    <mergeCell ref="C53:E53"/>
    <mergeCell ref="C58:D58"/>
    <mergeCell ref="C8:E8"/>
    <mergeCell ref="C219:E219"/>
    <mergeCell ref="C203:E203"/>
    <mergeCell ref="C209:E209"/>
    <mergeCell ref="C201:D201"/>
    <mergeCell ref="C166:D166"/>
    <mergeCell ref="C17:D17"/>
    <mergeCell ref="C217:D217"/>
    <mergeCell ref="AG259:AH259"/>
    <mergeCell ref="AM259:AN259"/>
    <mergeCell ref="CI259:CJ259"/>
    <mergeCell ref="I259:J259"/>
    <mergeCell ref="O259:P259"/>
    <mergeCell ref="U259:V259"/>
    <mergeCell ref="AA259:AB259"/>
    <mergeCell ref="AS259:AT259"/>
    <mergeCell ref="AY259:AZ259"/>
    <mergeCell ref="BE259:BF259"/>
    <mergeCell ref="BK259:BL259"/>
    <mergeCell ref="DG259:DH259"/>
    <mergeCell ref="DM259:DN259"/>
    <mergeCell ref="DS259:DT259"/>
    <mergeCell ref="CO259:CP259"/>
    <mergeCell ref="CU259:CV259"/>
    <mergeCell ref="DA259:DB259"/>
    <mergeCell ref="CC259:CD259"/>
    <mergeCell ref="BQ259:BR259"/>
    <mergeCell ref="BW259:BX259"/>
    <mergeCell ref="GM259:GN259"/>
    <mergeCell ref="GS259:GT259"/>
    <mergeCell ref="DY259:DZ259"/>
    <mergeCell ref="GG259:GH259"/>
    <mergeCell ref="FU259:FV259"/>
    <mergeCell ref="GA259:GB259"/>
    <mergeCell ref="IU259:IV259"/>
    <mergeCell ref="HQ259:HR259"/>
    <mergeCell ref="HW259:HX259"/>
    <mergeCell ref="IC259:ID259"/>
    <mergeCell ref="II259:IJ259"/>
    <mergeCell ref="IO259:IP259"/>
    <mergeCell ref="HK259:HL259"/>
    <mergeCell ref="GY259:GZ259"/>
    <mergeCell ref="HE259:HF259"/>
    <mergeCell ref="EE259:EF259"/>
    <mergeCell ref="EK259:EL259"/>
    <mergeCell ref="EQ259:ER259"/>
    <mergeCell ref="EW259:EX259"/>
    <mergeCell ref="FC259:FD259"/>
    <mergeCell ref="FI259:FJ259"/>
    <mergeCell ref="FO259:FP259"/>
    <mergeCell ref="HQ243:HR243"/>
    <mergeCell ref="HW243:HX243"/>
    <mergeCell ref="IC243:ID243"/>
    <mergeCell ref="II243:IJ243"/>
    <mergeCell ref="IO243:IP243"/>
    <mergeCell ref="IU243:IV243"/>
    <mergeCell ref="GG243:GH243"/>
    <mergeCell ref="GM243:GN243"/>
    <mergeCell ref="GS243:GT243"/>
    <mergeCell ref="GY243:GZ243"/>
    <mergeCell ref="HE243:HF243"/>
    <mergeCell ref="HK243:HL243"/>
    <mergeCell ref="EW243:EX243"/>
    <mergeCell ref="FO243:FP243"/>
    <mergeCell ref="FU243:FV243"/>
    <mergeCell ref="GA243:GB243"/>
    <mergeCell ref="I243:J243"/>
    <mergeCell ref="O243:P243"/>
    <mergeCell ref="AS243:AT243"/>
    <mergeCell ref="AY243:AZ243"/>
    <mergeCell ref="CI243:CJ243"/>
    <mergeCell ref="BE243:BF243"/>
    <mergeCell ref="BK243:BL243"/>
    <mergeCell ref="BW243:BX243"/>
    <mergeCell ref="U243:V243"/>
    <mergeCell ref="FI243:FJ243"/>
    <mergeCell ref="DS243:DT243"/>
    <mergeCell ref="DY243:DZ243"/>
    <mergeCell ref="EE243:EF243"/>
    <mergeCell ref="EK243:EL243"/>
    <mergeCell ref="FC243:FD243"/>
    <mergeCell ref="EQ243:ER243"/>
    <mergeCell ref="DG243:DH243"/>
    <mergeCell ref="DM243:DN243"/>
    <mergeCell ref="CO243:CP243"/>
    <mergeCell ref="CU243:CV243"/>
    <mergeCell ref="CC243:CD243"/>
    <mergeCell ref="BQ243:BR243"/>
    <mergeCell ref="DA243:DB243"/>
    <mergeCell ref="AG243:AH243"/>
    <mergeCell ref="AM243:AN243"/>
    <mergeCell ref="C233:D233"/>
    <mergeCell ref="C224:D224"/>
    <mergeCell ref="C243:D243"/>
    <mergeCell ref="C229:E229"/>
    <mergeCell ref="C227:D227"/>
    <mergeCell ref="C235:E235"/>
    <mergeCell ref="AA243:AB243"/>
    <mergeCell ref="C207:D207"/>
    <mergeCell ref="C110:D110"/>
    <mergeCell ref="C220:E220"/>
    <mergeCell ref="C132:D132"/>
    <mergeCell ref="C158:E158"/>
    <mergeCell ref="C90:D90"/>
    <mergeCell ref="C135:E135"/>
    <mergeCell ref="C213:E213"/>
    <mergeCell ref="C197:D197"/>
    <mergeCell ref="C186:E186"/>
    <mergeCell ref="C273:E273"/>
    <mergeCell ref="C259:D259"/>
    <mergeCell ref="C262:E262"/>
    <mergeCell ref="C252:E252"/>
    <mergeCell ref="C247:E247"/>
    <mergeCell ref="C223:E223"/>
    <mergeCell ref="C154:E154"/>
    <mergeCell ref="C144:D144"/>
    <mergeCell ref="C162:E162"/>
    <mergeCell ref="C148:D148"/>
    <mergeCell ref="C180:E180"/>
    <mergeCell ref="C176:E176"/>
    <mergeCell ref="C172:E172"/>
    <mergeCell ref="C147:E147"/>
    <mergeCell ref="C70:E70"/>
    <mergeCell ref="C97:E97"/>
    <mergeCell ref="C112:D112"/>
    <mergeCell ref="C199:D199"/>
    <mergeCell ref="C191:E191"/>
    <mergeCell ref="C119:D119"/>
    <mergeCell ref="C152:D152"/>
    <mergeCell ref="C168:E168"/>
    <mergeCell ref="C184:D184"/>
    <mergeCell ref="C136:D136"/>
    <mergeCell ref="C139:E139"/>
    <mergeCell ref="C140:D140"/>
    <mergeCell ref="C143:E143"/>
    <mergeCell ref="C117:D117"/>
    <mergeCell ref="C106:E106"/>
    <mergeCell ref="C121:E121"/>
    <mergeCell ref="C125:E125"/>
    <mergeCell ref="C129:D129"/>
    <mergeCell ref="C131:E131"/>
  </mergeCells>
  <printOptions/>
  <pageMargins left="0.984251968503937" right="0.7874015748031497" top="1.3779527559055118" bottom="0.984251968503937" header="0" footer="0"/>
  <pageSetup horizontalDpi="600" verticalDpi="600" orientation="portrait" paperSize="9" r:id="rId1"/>
  <headerFooter alignWithMargins="0">
    <oddFooter>&amp;LPlaz Matvoz&amp;CPredračun in rekapitulacija&amp;R&amp;P/&amp;N</oddFooter>
  </headerFooter>
  <rowBreaks count="6" manualBreakCount="6">
    <brk id="28" max="255" man="1"/>
    <brk id="101" max="255" man="1"/>
    <brk id="116" max="255" man="1"/>
    <brk id="196" max="255" man="1"/>
    <brk id="242" max="255" man="1"/>
    <brk id="2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83"/>
  <sheetViews>
    <sheetView zoomScalePageLayoutView="78" workbookViewId="0" topLeftCell="A1">
      <selection activeCell="C17" sqref="C17"/>
    </sheetView>
  </sheetViews>
  <sheetFormatPr defaultColWidth="9.00390625" defaultRowHeight="12.75"/>
  <cols>
    <col min="1" max="1" width="40.125" style="5" customWidth="1"/>
    <col min="2" max="2" width="13.375" style="5" customWidth="1"/>
    <col min="3" max="3" width="22.75390625" style="78" customWidth="1"/>
    <col min="4" max="16384" width="9.125" style="5" customWidth="1"/>
  </cols>
  <sheetData>
    <row r="2" spans="1:8" s="17" customFormat="1" ht="15.75">
      <c r="A2" s="139" t="s">
        <v>32</v>
      </c>
      <c r="B2" s="139"/>
      <c r="C2" s="139"/>
      <c r="D2" s="95"/>
      <c r="E2" s="95"/>
      <c r="F2" s="95"/>
      <c r="G2" s="95"/>
      <c r="H2" s="95"/>
    </row>
    <row r="3" spans="1:8" ht="15.75">
      <c r="A3" s="8"/>
      <c r="B3" s="8"/>
      <c r="C3" s="96"/>
      <c r="D3" s="8"/>
      <c r="E3" s="8"/>
      <c r="F3" s="8"/>
      <c r="G3" s="8"/>
      <c r="H3" s="8"/>
    </row>
    <row r="4" ht="19.5" customHeight="1"/>
    <row r="5" ht="19.5" customHeight="1"/>
    <row r="6" spans="1:3" s="100" customFormat="1" ht="19.5" customHeight="1">
      <c r="A6" s="97" t="s">
        <v>7</v>
      </c>
      <c r="B6" s="98"/>
      <c r="C6" s="99">
        <f>SK_PRIPRAVA</f>
        <v>0</v>
      </c>
    </row>
    <row r="7" spans="1:3" s="100" customFormat="1" ht="19.5" customHeight="1">
      <c r="A7" s="97" t="s">
        <v>8</v>
      </c>
      <c r="C7" s="99">
        <f>SK_ZEMELJSKA</f>
        <v>0</v>
      </c>
    </row>
    <row r="8" spans="1:3" s="100" customFormat="1" ht="19.5" customHeight="1">
      <c r="A8" s="97" t="s">
        <v>18</v>
      </c>
      <c r="C8" s="99">
        <f>sk_VOZIŠČNE</f>
        <v>0</v>
      </c>
    </row>
    <row r="9" spans="1:3" s="100" customFormat="1" ht="19.5" customHeight="1">
      <c r="A9" s="97" t="s">
        <v>21</v>
      </c>
      <c r="C9" s="99">
        <f>sk_odvodnjavanje</f>
        <v>0</v>
      </c>
    </row>
    <row r="10" spans="1:3" s="100" customFormat="1" ht="19.5" customHeight="1">
      <c r="A10" s="97" t="s">
        <v>24</v>
      </c>
      <c r="C10" s="99">
        <f>sk_gradbena</f>
        <v>0</v>
      </c>
    </row>
    <row r="11" spans="1:3" s="100" customFormat="1" ht="19.5" customHeight="1">
      <c r="A11" s="97" t="s">
        <v>27</v>
      </c>
      <c r="C11" s="99">
        <f>sk_tuje</f>
        <v>0</v>
      </c>
    </row>
    <row r="12" spans="1:3" s="104" customFormat="1" ht="19.5" customHeight="1" thickBot="1">
      <c r="A12" s="101" t="s">
        <v>30</v>
      </c>
      <c r="B12" s="102"/>
      <c r="C12" s="103">
        <f>sk_razno</f>
        <v>0</v>
      </c>
    </row>
    <row r="13" spans="1:4" ht="19.5" customHeight="1" thickTop="1">
      <c r="A13" s="105"/>
      <c r="B13" s="47"/>
      <c r="C13" s="106"/>
      <c r="D13" s="47"/>
    </row>
    <row r="14" spans="1:3" ht="19.5" customHeight="1">
      <c r="A14" s="107" t="s">
        <v>9</v>
      </c>
      <c r="C14" s="108">
        <f>SUM(C6:C13)</f>
        <v>0</v>
      </c>
    </row>
    <row r="15" spans="1:4" ht="19.5" customHeight="1">
      <c r="A15" s="109" t="s">
        <v>10</v>
      </c>
      <c r="B15" s="110"/>
      <c r="C15" s="2">
        <v>0</v>
      </c>
      <c r="D15" s="47"/>
    </row>
    <row r="16" spans="1:3" ht="19.5" customHeight="1">
      <c r="A16" s="111" t="s">
        <v>11</v>
      </c>
      <c r="C16" s="108">
        <f>C14-C15</f>
        <v>0</v>
      </c>
    </row>
    <row r="17" spans="1:4" ht="19.5" customHeight="1" thickBot="1">
      <c r="A17" s="112" t="s">
        <v>196</v>
      </c>
      <c r="B17" s="113"/>
      <c r="C17" s="114">
        <f>0.22*C16</f>
        <v>0</v>
      </c>
      <c r="D17" s="47"/>
    </row>
    <row r="18" spans="1:3" ht="19.5" customHeight="1" thickTop="1">
      <c r="A18" s="115" t="s">
        <v>11</v>
      </c>
      <c r="B18" s="100"/>
      <c r="C18" s="116">
        <f>C16+C17</f>
        <v>0</v>
      </c>
    </row>
    <row r="19" spans="1:3" ht="19.5" customHeight="1">
      <c r="A19" s="115"/>
      <c r="B19" s="100"/>
      <c r="C19" s="116"/>
    </row>
    <row r="20" spans="1:3" ht="19.5" customHeight="1">
      <c r="A20" s="115"/>
      <c r="B20" s="100"/>
      <c r="C20" s="116"/>
    </row>
    <row r="21" spans="1:3" ht="19.5" customHeight="1">
      <c r="A21" s="111"/>
      <c r="C21" s="99"/>
    </row>
    <row r="22" spans="2:3" ht="19.5" customHeight="1">
      <c r="B22" s="100"/>
      <c r="C22" s="117"/>
    </row>
    <row r="23" spans="1:3" ht="19.5" customHeight="1">
      <c r="A23" s="118"/>
      <c r="B23" s="100"/>
      <c r="C23" s="117"/>
    </row>
    <row r="24" spans="1:3" ht="19.5" customHeight="1">
      <c r="A24" s="107"/>
      <c r="C24" s="99"/>
    </row>
    <row r="25" spans="1:3" ht="19.5" customHeight="1">
      <c r="A25" s="107"/>
      <c r="C25" s="99"/>
    </row>
    <row r="26" spans="1:3" ht="19.5" customHeight="1">
      <c r="A26" s="107"/>
      <c r="C26" s="99"/>
    </row>
    <row r="27" spans="1:3" ht="19.5" customHeight="1">
      <c r="A27" s="107"/>
      <c r="C27" s="99"/>
    </row>
    <row r="28" ht="19.5" customHeight="1">
      <c r="A28" s="107"/>
    </row>
    <row r="29" ht="19.5" customHeight="1">
      <c r="A29" s="107"/>
    </row>
    <row r="30" ht="19.5" customHeight="1">
      <c r="A30" s="119"/>
    </row>
    <row r="31" ht="19.5" customHeight="1">
      <c r="A31" s="119"/>
    </row>
    <row r="32" ht="19.5" customHeight="1">
      <c r="A32" s="119"/>
    </row>
    <row r="33" ht="19.5" customHeight="1">
      <c r="A33" s="119"/>
    </row>
    <row r="34" ht="19.5" customHeight="1">
      <c r="A34" s="119"/>
    </row>
    <row r="35" ht="19.5" customHeight="1">
      <c r="A35" s="119"/>
    </row>
    <row r="36" ht="19.5" customHeight="1">
      <c r="A36" s="119"/>
    </row>
    <row r="37" ht="19.5" customHeight="1">
      <c r="A37" s="119"/>
    </row>
    <row r="38" ht="19.5" customHeight="1">
      <c r="A38" s="119"/>
    </row>
    <row r="39" ht="19.5" customHeight="1">
      <c r="A39" s="119"/>
    </row>
    <row r="40" ht="19.5" customHeight="1">
      <c r="A40" s="119"/>
    </row>
    <row r="41" ht="19.5" customHeight="1">
      <c r="A41" s="119"/>
    </row>
    <row r="42" ht="19.5" customHeight="1">
      <c r="A42" s="119"/>
    </row>
    <row r="43" ht="19.5" customHeight="1">
      <c r="A43" s="119"/>
    </row>
    <row r="44" ht="19.5" customHeight="1">
      <c r="A44" s="119"/>
    </row>
    <row r="45" ht="19.5" customHeight="1">
      <c r="A45" s="119"/>
    </row>
    <row r="46" ht="19.5" customHeight="1">
      <c r="A46" s="119"/>
    </row>
    <row r="47" ht="19.5" customHeight="1">
      <c r="A47" s="119"/>
    </row>
    <row r="48" ht="19.5" customHeight="1">
      <c r="A48" s="119"/>
    </row>
    <row r="49" ht="19.5" customHeight="1">
      <c r="A49" s="119"/>
    </row>
    <row r="50" ht="19.5" customHeight="1">
      <c r="A50" s="119"/>
    </row>
    <row r="51" ht="19.5" customHeight="1">
      <c r="A51" s="119"/>
    </row>
    <row r="52" ht="19.5" customHeight="1">
      <c r="A52" s="119"/>
    </row>
    <row r="53" ht="19.5" customHeight="1">
      <c r="A53" s="119"/>
    </row>
    <row r="54" ht="19.5" customHeight="1">
      <c r="A54" s="119"/>
    </row>
    <row r="55" ht="19.5" customHeight="1">
      <c r="A55" s="119"/>
    </row>
    <row r="56" ht="19.5" customHeight="1">
      <c r="A56" s="119"/>
    </row>
    <row r="57" ht="19.5" customHeight="1">
      <c r="A57" s="119"/>
    </row>
    <row r="58" ht="19.5" customHeight="1">
      <c r="A58" s="119"/>
    </row>
    <row r="59" ht="19.5" customHeight="1">
      <c r="A59" s="119"/>
    </row>
    <row r="60" ht="19.5" customHeight="1">
      <c r="A60" s="119"/>
    </row>
    <row r="61" ht="19.5" customHeight="1">
      <c r="A61" s="119"/>
    </row>
    <row r="62" ht="19.5" customHeight="1">
      <c r="A62" s="119"/>
    </row>
    <row r="63" ht="19.5" customHeight="1">
      <c r="A63" s="119"/>
    </row>
    <row r="64" ht="19.5" customHeight="1">
      <c r="A64" s="119"/>
    </row>
    <row r="65" ht="19.5" customHeight="1">
      <c r="A65" s="119"/>
    </row>
    <row r="66" ht="19.5" customHeight="1">
      <c r="A66" s="119"/>
    </row>
    <row r="67" ht="19.5" customHeight="1">
      <c r="A67" s="119"/>
    </row>
    <row r="68" ht="19.5" customHeight="1">
      <c r="A68" s="119"/>
    </row>
    <row r="69" ht="19.5" customHeight="1">
      <c r="A69" s="119"/>
    </row>
    <row r="70" ht="19.5" customHeight="1">
      <c r="A70" s="119"/>
    </row>
    <row r="71" ht="19.5" customHeight="1">
      <c r="A71" s="119"/>
    </row>
    <row r="72" ht="19.5" customHeight="1">
      <c r="A72" s="119"/>
    </row>
    <row r="73" ht="19.5" customHeight="1">
      <c r="A73" s="119"/>
    </row>
    <row r="74" ht="19.5" customHeight="1">
      <c r="A74" s="119"/>
    </row>
    <row r="75" ht="19.5" customHeight="1">
      <c r="A75" s="119"/>
    </row>
    <row r="76" ht="19.5" customHeight="1">
      <c r="A76" s="119"/>
    </row>
    <row r="77" ht="19.5" customHeight="1">
      <c r="A77" s="119"/>
    </row>
    <row r="78" ht="19.5" customHeight="1">
      <c r="A78" s="119"/>
    </row>
    <row r="79" ht="19.5" customHeight="1">
      <c r="A79" s="119"/>
    </row>
    <row r="80" ht="19.5" customHeight="1">
      <c r="A80" s="119"/>
    </row>
    <row r="81" ht="19.5" customHeight="1">
      <c r="A81" s="119"/>
    </row>
    <row r="82" ht="19.5" customHeight="1">
      <c r="A82" s="119"/>
    </row>
    <row r="83" ht="19.5" customHeight="1">
      <c r="A83" s="119"/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</sheetData>
  <sheetProtection password="C668" sheet="1" objects="1" scenarios="1"/>
  <mergeCells count="1">
    <mergeCell ref="A2:C2"/>
  </mergeCells>
  <printOptions/>
  <pageMargins left="0.984251968503937" right="0.7874015748031497" top="1.3779527559055118" bottom="0.984251968503937" header="0" footer="0"/>
  <pageSetup horizontalDpi="300" verticalDpi="300" orientation="portrait" paperSize="9" r:id="rId1"/>
  <headerFooter alignWithMargins="0">
    <oddHeader>&amp;R
</oddHeader>
    <oddFooter>&amp;LPlaz Matvoz&amp;CPredračun in rekapitulacija&amp;R&amp;P/&amp;N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Lesnik</dc:creator>
  <cp:keywords/>
  <dc:description/>
  <cp:lastModifiedBy>Občina2</cp:lastModifiedBy>
  <cp:lastPrinted>2015-02-04T12:08:03Z</cp:lastPrinted>
  <dcterms:created xsi:type="dcterms:W3CDTF">1999-04-03T08:16:43Z</dcterms:created>
  <dcterms:modified xsi:type="dcterms:W3CDTF">2015-04-03T08:42:38Z</dcterms:modified>
  <cp:category/>
  <cp:version/>
  <cp:contentType/>
  <cp:contentStatus/>
</cp:coreProperties>
</file>